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scs Program2\4. Correlation\Correlation 2-12-2565\"/>
    </mc:Choice>
  </mc:AlternateContent>
  <bookViews>
    <workbookView xWindow="0" yWindow="0" windowWidth="10380" windowHeight="6230" firstSheet="1" activeTab="1"/>
  </bookViews>
  <sheets>
    <sheet name="ChartDataSheet_" sheetId="7" state="hidden" r:id="rId1"/>
    <sheet name="คำชี้แจง" sheetId="18" r:id="rId2"/>
    <sheet name="Data" sheetId="23" r:id="rId3"/>
    <sheet name="Analysis" sheetId="24" state="veryHidden" r:id="rId4"/>
    <sheet name="Analysis2" sheetId="27" state="veryHidden" r:id="rId5"/>
    <sheet name="Sheet1" sheetId="26" state="veryHidden" r:id="rId6"/>
    <sheet name="Result" sheetId="25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6" l="1"/>
  <c r="B8" i="24" l="1"/>
  <c r="G8" i="24" l="1"/>
  <c r="M31" i="27"/>
  <c r="M27" i="27"/>
  <c r="M28" i="27"/>
  <c r="M29" i="27"/>
  <c r="M30" i="27"/>
  <c r="M26" i="27"/>
  <c r="I31" i="27"/>
  <c r="J31" i="27"/>
  <c r="K31" i="27"/>
  <c r="L31" i="27"/>
  <c r="H31" i="27"/>
  <c r="F11" i="27"/>
  <c r="O11" i="27" s="1"/>
  <c r="E12" i="27"/>
  <c r="E11" i="27"/>
  <c r="D12" i="27"/>
  <c r="S12" i="27" s="1"/>
  <c r="D11" i="27"/>
  <c r="M11" i="27" s="1"/>
  <c r="C12" i="27"/>
  <c r="C11" i="27"/>
  <c r="R11" i="27" s="1"/>
  <c r="B12" i="27"/>
  <c r="B11" i="27"/>
  <c r="G11" i="27" s="1"/>
  <c r="F10" i="27"/>
  <c r="N11" i="27"/>
  <c r="E10" i="27"/>
  <c r="N10" i="27" s="1"/>
  <c r="C10" i="27"/>
  <c r="R10" i="27" s="1"/>
  <c r="B10" i="27"/>
  <c r="Q10" i="27" s="1"/>
  <c r="F9" i="27"/>
  <c r="E9" i="27"/>
  <c r="N9" i="27" s="1"/>
  <c r="D9" i="27"/>
  <c r="M9" i="27" s="1"/>
  <c r="B9" i="27"/>
  <c r="K9" i="27" s="1"/>
  <c r="F8" i="27"/>
  <c r="E8" i="27"/>
  <c r="N8" i="27" s="1"/>
  <c r="D8" i="27"/>
  <c r="S8" i="27" s="1"/>
  <c r="C8" i="27"/>
  <c r="R8" i="27" s="1"/>
  <c r="B22" i="27"/>
  <c r="T12" i="27"/>
  <c r="O12" i="27"/>
  <c r="N12" i="27"/>
  <c r="K12" i="27"/>
  <c r="F12" i="27"/>
  <c r="U12" i="27" s="1"/>
  <c r="R12" i="27"/>
  <c r="T11" i="27"/>
  <c r="K11" i="27"/>
  <c r="U11" i="27"/>
  <c r="T10" i="27"/>
  <c r="O10" i="27"/>
  <c r="K10" i="27"/>
  <c r="U10" i="27"/>
  <c r="D10" i="27"/>
  <c r="M10" i="27" s="1"/>
  <c r="S9" i="27"/>
  <c r="O9" i="27"/>
  <c r="U9" i="27"/>
  <c r="C9" i="27"/>
  <c r="R9" i="27" s="1"/>
  <c r="T8" i="27"/>
  <c r="O8" i="27"/>
  <c r="M8" i="27"/>
  <c r="B8" i="27"/>
  <c r="C19" i="27"/>
  <c r="C21" i="27"/>
  <c r="W17" i="27"/>
  <c r="W15" i="27"/>
  <c r="W16" i="27"/>
  <c r="W14" i="27"/>
  <c r="C22" i="27"/>
  <c r="B16" i="27" l="1"/>
  <c r="T9" i="27"/>
  <c r="M17" i="27"/>
  <c r="Q11" i="27"/>
  <c r="N16" i="27"/>
  <c r="N17" i="27"/>
  <c r="S11" i="27"/>
  <c r="K8" i="27"/>
  <c r="S10" i="27"/>
  <c r="V15" i="27" s="1"/>
  <c r="N14" i="27"/>
  <c r="E13" i="27"/>
  <c r="M12" i="27"/>
  <c r="G12" i="27"/>
  <c r="D16" i="27"/>
  <c r="B17" i="27"/>
  <c r="Q12" i="27"/>
  <c r="T16" i="27"/>
  <c r="R16" i="27"/>
  <c r="N15" i="27"/>
  <c r="M16" i="27"/>
  <c r="M15" i="27"/>
  <c r="M14" i="27"/>
  <c r="Q9" i="27"/>
  <c r="T14" i="27" s="1"/>
  <c r="U15" i="27"/>
  <c r="S15" i="27"/>
  <c r="V17" i="27"/>
  <c r="U17" i="27"/>
  <c r="R15" i="27"/>
  <c r="T15" i="27"/>
  <c r="R17" i="27"/>
  <c r="S17" i="27"/>
  <c r="V16" i="27"/>
  <c r="U16" i="27"/>
  <c r="T17" i="27"/>
  <c r="G10" i="27"/>
  <c r="L8" i="27"/>
  <c r="L14" i="27" s="1"/>
  <c r="Q8" i="27"/>
  <c r="U8" i="27"/>
  <c r="L9" i="27"/>
  <c r="L15" i="27" s="1"/>
  <c r="L10" i="27"/>
  <c r="L16" i="27" s="1"/>
  <c r="L11" i="27"/>
  <c r="L12" i="27"/>
  <c r="K17" i="27" s="1"/>
  <c r="C16" i="27"/>
  <c r="E17" i="27"/>
  <c r="G8" i="27"/>
  <c r="G9" i="27"/>
  <c r="C13" i="27"/>
  <c r="E16" i="27"/>
  <c r="C17" i="27"/>
  <c r="D13" i="27"/>
  <c r="D17" i="27"/>
  <c r="B13" i="27"/>
  <c r="F13" i="27"/>
  <c r="Q9" i="24"/>
  <c r="R9" i="24"/>
  <c r="U9" i="24"/>
  <c r="Q10" i="24"/>
  <c r="T10" i="24"/>
  <c r="U10" i="24"/>
  <c r="T11" i="24"/>
  <c r="S12" i="24"/>
  <c r="R8" i="24"/>
  <c r="S8" i="24"/>
  <c r="K9" i="24"/>
  <c r="O9" i="24"/>
  <c r="N10" i="24"/>
  <c r="K11" i="24"/>
  <c r="L11" i="24"/>
  <c r="M12" i="24"/>
  <c r="L8" i="24"/>
  <c r="G17" i="26"/>
  <c r="G16" i="26"/>
  <c r="G15" i="26"/>
  <c r="G14" i="26"/>
  <c r="F17" i="26"/>
  <c r="E17" i="26"/>
  <c r="D17" i="26"/>
  <c r="C17" i="26"/>
  <c r="F16" i="26"/>
  <c r="E16" i="26"/>
  <c r="D16" i="26"/>
  <c r="C16" i="26"/>
  <c r="F15" i="26"/>
  <c r="E15" i="26"/>
  <c r="D15" i="26"/>
  <c r="C15" i="26"/>
  <c r="F14" i="26"/>
  <c r="E14" i="26"/>
  <c r="D14" i="26"/>
  <c r="C14" i="26"/>
  <c r="G18" i="26" s="1"/>
  <c r="G23" i="26"/>
  <c r="G22" i="26"/>
  <c r="G21" i="26"/>
  <c r="G20" i="26"/>
  <c r="Q8" i="24"/>
  <c r="C8" i="24"/>
  <c r="D8" i="24"/>
  <c r="E8" i="24"/>
  <c r="T8" i="24" s="1"/>
  <c r="F8" i="24"/>
  <c r="U8" i="24" s="1"/>
  <c r="B9" i="24"/>
  <c r="C9" i="24"/>
  <c r="D9" i="24"/>
  <c r="S9" i="24" s="1"/>
  <c r="E9" i="24"/>
  <c r="N9" i="24" s="1"/>
  <c r="F9" i="24"/>
  <c r="B10" i="24"/>
  <c r="K10" i="24" s="1"/>
  <c r="C10" i="24"/>
  <c r="R10" i="24" s="1"/>
  <c r="D10" i="24"/>
  <c r="M10" i="24" s="1"/>
  <c r="E10" i="24"/>
  <c r="F10" i="24"/>
  <c r="O10" i="24" s="1"/>
  <c r="B11" i="24"/>
  <c r="Q11" i="24" s="1"/>
  <c r="C11" i="24"/>
  <c r="R11" i="24" s="1"/>
  <c r="D11" i="24"/>
  <c r="M11" i="24" s="1"/>
  <c r="E11" i="24"/>
  <c r="N11" i="24" s="1"/>
  <c r="F11" i="24"/>
  <c r="U11" i="24" s="1"/>
  <c r="B12" i="24"/>
  <c r="Q12" i="24" s="1"/>
  <c r="C12" i="24"/>
  <c r="R12" i="24" s="1"/>
  <c r="D12" i="24"/>
  <c r="E12" i="24"/>
  <c r="T12" i="24" s="1"/>
  <c r="F12" i="24"/>
  <c r="U12" i="24" s="1"/>
  <c r="W14" i="24"/>
  <c r="H15" i="26"/>
  <c r="H14" i="26"/>
  <c r="H22" i="26"/>
  <c r="W16" i="24"/>
  <c r="H21" i="26"/>
  <c r="H16" i="26"/>
  <c r="W17" i="24"/>
  <c r="W15" i="24"/>
  <c r="H23" i="26"/>
  <c r="H17" i="26"/>
  <c r="H20" i="26"/>
  <c r="L9" i="24" l="1"/>
  <c r="B17" i="24"/>
  <c r="B16" i="24"/>
  <c r="B19" i="24" s="1"/>
  <c r="K8" i="24"/>
  <c r="S16" i="27"/>
  <c r="S10" i="24"/>
  <c r="T14" i="24" s="1"/>
  <c r="R17" i="24"/>
  <c r="L12" i="24"/>
  <c r="S11" i="24"/>
  <c r="K12" i="24"/>
  <c r="O12" i="24"/>
  <c r="N17" i="24" s="1"/>
  <c r="L17" i="24"/>
  <c r="M16" i="24"/>
  <c r="T9" i="24"/>
  <c r="O8" i="24"/>
  <c r="N12" i="24"/>
  <c r="O11" i="24"/>
  <c r="N15" i="24" s="1"/>
  <c r="V17" i="24"/>
  <c r="N8" i="24"/>
  <c r="N14" i="24" s="1"/>
  <c r="T15" i="24"/>
  <c r="V14" i="24"/>
  <c r="L10" i="24"/>
  <c r="K15" i="24" s="1"/>
  <c r="M9" i="24"/>
  <c r="S15" i="24"/>
  <c r="V15" i="24"/>
  <c r="S16" i="24"/>
  <c r="M8" i="24"/>
  <c r="L17" i="27"/>
  <c r="B19" i="27"/>
  <c r="R14" i="27"/>
  <c r="S14" i="27"/>
  <c r="V14" i="27"/>
  <c r="U14" i="27"/>
  <c r="K16" i="27"/>
  <c r="G13" i="27"/>
  <c r="K15" i="27"/>
  <c r="K14" i="27"/>
  <c r="U15" i="24"/>
  <c r="T16" i="24"/>
  <c r="S17" i="24"/>
  <c r="S14" i="24"/>
  <c r="R15" i="24"/>
  <c r="U16" i="24"/>
  <c r="T17" i="24"/>
  <c r="R14" i="24"/>
  <c r="V16" i="24"/>
  <c r="R16" i="24"/>
  <c r="U17" i="24"/>
  <c r="L15" i="24"/>
  <c r="L16" i="24"/>
  <c r="L14" i="24"/>
  <c r="M17" i="24"/>
  <c r="M15" i="24"/>
  <c r="M14" i="24"/>
  <c r="N16" i="24"/>
  <c r="K14" i="24"/>
  <c r="G19" i="26"/>
  <c r="B20" i="26"/>
  <c r="B22" i="26"/>
  <c r="U14" i="24" l="1"/>
  <c r="B21" i="27"/>
  <c r="K16" i="24"/>
  <c r="V18" i="24"/>
  <c r="K17" i="24"/>
  <c r="O18" i="24"/>
  <c r="O18" i="27"/>
  <c r="V18" i="27"/>
  <c r="B3" i="25"/>
  <c r="Q20" i="24" l="1"/>
  <c r="Q20" i="27"/>
  <c r="Q19" i="24"/>
  <c r="Q22" i="24" s="1"/>
  <c r="Q19" i="27"/>
  <c r="B22" i="24"/>
  <c r="F14" i="23"/>
  <c r="E14" i="23"/>
  <c r="D14" i="23"/>
  <c r="C14" i="23"/>
  <c r="B14" i="23"/>
  <c r="G13" i="23"/>
  <c r="G12" i="23"/>
  <c r="G11" i="23"/>
  <c r="G10" i="23"/>
  <c r="G9" i="23"/>
  <c r="C22" i="24"/>
  <c r="C21" i="24"/>
  <c r="C19" i="24"/>
  <c r="Q22" i="27" l="1"/>
  <c r="E16" i="24"/>
  <c r="G9" i="24"/>
  <c r="B13" i="24"/>
  <c r="G12" i="24"/>
  <c r="G11" i="24"/>
  <c r="C17" i="24"/>
  <c r="G10" i="24"/>
  <c r="D16" i="24"/>
  <c r="C13" i="24"/>
  <c r="D17" i="24"/>
  <c r="E13" i="24"/>
  <c r="C16" i="24"/>
  <c r="F13" i="24"/>
  <c r="E17" i="24"/>
  <c r="D13" i="24"/>
  <c r="G14" i="23"/>
  <c r="G13" i="24" l="1"/>
  <c r="B21" i="24"/>
  <c r="C3" i="25" l="1"/>
  <c r="D3" i="25" s="1"/>
</calcChain>
</file>

<file path=xl/sharedStrings.xml><?xml version="1.0" encoding="utf-8"?>
<sst xmlns="http://schemas.openxmlformats.org/spreadsheetml/2006/main" count="122" uniqueCount="68">
  <si>
    <t>This worksheet contains values required for MegaStat charts.</t>
  </si>
  <si>
    <t>Boxplot  1/4/2564 23:42.16</t>
  </si>
  <si>
    <t>Dotplot  1/4/2564 23:42.16</t>
  </si>
  <si>
    <t>NormalPlot  1/4/2564 23:42.16</t>
  </si>
  <si>
    <t>พัฒนาโดย รศ.ดร.อนุวัติ คูณแก้ว  คณะครุศาสตร์ มหาวิทยาลัยราชภัฎเพชรบูรณ์</t>
  </si>
  <si>
    <t>Observed Frequencies</t>
  </si>
  <si>
    <t>Column Variable</t>
  </si>
  <si>
    <t xml:space="preserve">โปรแกรมการวิเคราะห์ Goodman and Kruskal's Gamma </t>
  </si>
  <si>
    <t>Helth</t>
  </si>
  <si>
    <t>Low</t>
  </si>
  <si>
    <t>High</t>
  </si>
  <si>
    <t>Total</t>
  </si>
  <si>
    <t>Calculation square</t>
  </si>
  <si>
    <t>Ns</t>
  </si>
  <si>
    <t>Nd</t>
  </si>
  <si>
    <t>Gamma</t>
  </si>
  <si>
    <t>คำชี้แจง  ให้บันทึกข้อมูลที่จำนวนแถว (Rows) และคอลัมน์ (Column)</t>
  </si>
  <si>
    <t>z</t>
  </si>
  <si>
    <t>Z critical</t>
  </si>
  <si>
    <t>พัฒนาโดย รศ.ดร.อนุวัติ คูณแก้ว    คณะครุศาสตร์    มหาวิทยาลัยราชภัฎเพชรบูรณ์</t>
  </si>
  <si>
    <t xml:space="preserve">วิธีใช้ </t>
  </si>
  <si>
    <t xml:space="preserve">1. คลิกที่ชีท (Sheet) "Data"   </t>
  </si>
  <si>
    <t>ผลลัพธ์ (Result)</t>
  </si>
  <si>
    <t>1. คลิกที่ชีท (Sheet) "Result" (ผลลัพธ์)</t>
  </si>
  <si>
    <t>3. การแปลผลความสัมพันธ์ ใช้เกณฑ์ต่อไปนี้</t>
  </si>
  <si>
    <t>0.800  -   1.000   แสดงว่า   มีความสัมพันธ์กันสูงมาก</t>
  </si>
  <si>
    <t>0.600  -   0.799   แสดงว่า   มีความสัมพันธ์กันสูง</t>
  </si>
  <si>
    <t>0.400  -   0.599   แสดงว่า   มีความสัมพันธ์กันปานกลาง</t>
  </si>
  <si>
    <t>0.200  -   0.399   แสดงว่า   มีความสัมพันธ์กันน้อย</t>
  </si>
  <si>
    <t xml:space="preserve">0.001  -   0.199   แสดงว่า   มีความสัมพันธ์กันน้อยมาก </t>
  </si>
  <si>
    <t xml:space="preserve">         0.000          แสดงว่า   ไม่มีความสัมพันธ์กัน</t>
  </si>
  <si>
    <t>5X5</t>
  </si>
  <si>
    <t>4X4</t>
  </si>
  <si>
    <t>3X3</t>
  </si>
  <si>
    <t>2X2</t>
  </si>
  <si>
    <t>แถว/คอลัมน์</t>
  </si>
  <si>
    <t>คอลัมน์ 1</t>
  </si>
  <si>
    <t>คอลัมน์ 2</t>
  </si>
  <si>
    <t>คอลัมน์ 3</t>
  </si>
  <si>
    <t>คอลัมน์ 4</t>
  </si>
  <si>
    <t>คอลัมน์ 5</t>
  </si>
  <si>
    <t>รวม</t>
  </si>
  <si>
    <t>แถวที่ 1</t>
  </si>
  <si>
    <t>แถวที่ 2</t>
  </si>
  <si>
    <t>แถวที่ 3</t>
  </si>
  <si>
    <t>แถวที่ 4</t>
  </si>
  <si>
    <t>แถวที่ 5</t>
  </si>
  <si>
    <t>Highest</t>
  </si>
  <si>
    <t>Middle</t>
  </si>
  <si>
    <t>very low</t>
  </si>
  <si>
    <t>Best</t>
  </si>
  <si>
    <t>Good</t>
  </si>
  <si>
    <t>Poor</t>
  </si>
  <si>
    <t xml:space="preserve">    คีย์ข้อมูลในตารางแถว x คอลัมน์ ให้ครบถ้วน (ไม่ต้องคีย์ผลรวมของแถว และ คอลัมน์ เพราะโปรแกรมจะคำนวณอัตโนมัติ)</t>
  </si>
  <si>
    <t>โปรแกรมการทดสอบความสัมพันธ์ระหว่างตัวแปร โดยใช้ Gamma (Goodman and Kruskal’s Gamma)</t>
  </si>
  <si>
    <t>ตัวแปรทั้งสองเป็นจัดอันดับ (Ordinal scale)</t>
  </si>
  <si>
    <t>2. จำนวนแถว x จำนวนคอลัมน์ ไม่เกิน 5 x 5</t>
  </si>
  <si>
    <t xml:space="preserve">2. ผลลัพธ์จะนำเสนอค่า Gamma  และ สรุปผล </t>
  </si>
  <si>
    <t xml:space="preserve">โปรแกรมการทดสอบความสัมพันธ์ระหว่างตัวแปร  โดยใช้ Gamma </t>
  </si>
  <si>
    <t>(ไม่ต้องคีย์ผลรวมของแถว และ คอลัมน์ เพราะโปรแกรมจะคำนวณอัตโนมัติ)</t>
  </si>
  <si>
    <t xml:space="preserve">คำชี้แจง  คีย์ข้อมูลในตารางแถว x คอลัมน์ (จำนวนแถว x จำนวนคอลัมน์ ไม่เกิน 5 x 5) </t>
  </si>
  <si>
    <t>y1</t>
  </si>
  <si>
    <t>y2</t>
  </si>
  <si>
    <t>y3</t>
  </si>
  <si>
    <t>middle</t>
  </si>
  <si>
    <t>high</t>
  </si>
  <si>
    <t>C-D</t>
  </si>
  <si>
    <t>C+D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</si>
</sst>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#0;\-##0;_);_(@_)"/>
    <numFmt numFmtId="166" formatCode="###0"/>
  </numFmts>
  <fonts count="11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121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6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11"/>
      <color indexed="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0" fillId="2" borderId="0" xfId="0" applyFill="1" applyProtection="1">
      <protection hidden="1"/>
    </xf>
    <xf numFmtId="0" fontId="4" fillId="6" borderId="13" xfId="0" applyFont="1" applyFill="1" applyBorder="1" applyAlignment="1" applyProtection="1">
      <protection hidden="1"/>
    </xf>
    <xf numFmtId="0" fontId="4" fillId="6" borderId="14" xfId="0" applyFont="1" applyFill="1" applyBorder="1" applyAlignment="1" applyProtection="1">
      <protection hidden="1"/>
    </xf>
    <xf numFmtId="0" fontId="4" fillId="6" borderId="15" xfId="0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4" fillId="6" borderId="16" xfId="0" applyFont="1" applyFill="1" applyBorder="1" applyAlignment="1" applyProtection="1">
      <protection hidden="1"/>
    </xf>
    <xf numFmtId="0" fontId="5" fillId="6" borderId="0" xfId="0" applyFont="1" applyFill="1" applyBorder="1" applyProtection="1">
      <protection hidden="1"/>
    </xf>
    <xf numFmtId="0" fontId="4" fillId="6" borderId="0" xfId="0" applyFont="1" applyFill="1" applyBorder="1" applyAlignment="1" applyProtection="1">
      <protection hidden="1"/>
    </xf>
    <xf numFmtId="0" fontId="4" fillId="6" borderId="17" xfId="0" applyFont="1" applyFill="1" applyBorder="1" applyAlignment="1" applyProtection="1">
      <protection hidden="1"/>
    </xf>
    <xf numFmtId="0" fontId="6" fillId="6" borderId="18" xfId="0" applyFont="1" applyFill="1" applyBorder="1" applyAlignment="1" applyProtection="1">
      <alignment vertical="center"/>
      <protection hidden="1"/>
    </xf>
    <xf numFmtId="0" fontId="0" fillId="6" borderId="19" xfId="0" applyFill="1" applyBorder="1" applyProtection="1">
      <protection hidden="1"/>
    </xf>
    <xf numFmtId="0" fontId="6" fillId="6" borderId="19" xfId="0" applyFont="1" applyFill="1" applyBorder="1" applyAlignment="1" applyProtection="1">
      <alignment vertical="center"/>
      <protection hidden="1"/>
    </xf>
    <xf numFmtId="0" fontId="6" fillId="6" borderId="20" xfId="0" applyFont="1" applyFill="1" applyBorder="1" applyAlignment="1" applyProtection="1">
      <alignment vertical="center"/>
      <protection hidden="1"/>
    </xf>
    <xf numFmtId="0" fontId="1" fillId="7" borderId="13" xfId="0" applyFont="1" applyFill="1" applyBorder="1" applyProtection="1">
      <protection hidden="1"/>
    </xf>
    <xf numFmtId="0" fontId="0" fillId="2" borderId="14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16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ont="1" applyFill="1" applyBorder="1" applyProtection="1">
      <protection hidden="1"/>
    </xf>
    <xf numFmtId="0" fontId="0" fillId="2" borderId="19" xfId="0" applyFont="1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6" fillId="7" borderId="13" xfId="0" applyFont="1" applyFill="1" applyBorder="1" applyProtection="1">
      <protection hidden="1"/>
    </xf>
    <xf numFmtId="0" fontId="6" fillId="7" borderId="14" xfId="0" applyFont="1" applyFill="1" applyBorder="1" applyProtection="1">
      <protection hidden="1"/>
    </xf>
    <xf numFmtId="0" fontId="0" fillId="2" borderId="16" xfId="0" applyFill="1" applyBorder="1" applyAlignment="1" applyProtection="1">
      <alignment vertical="center"/>
      <protection hidden="1"/>
    </xf>
    <xf numFmtId="0" fontId="0" fillId="2" borderId="16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1" fillId="9" borderId="1" xfId="0" applyFont="1" applyFill="1" applyBorder="1" applyProtection="1">
      <protection hidden="1"/>
    </xf>
    <xf numFmtId="0" fontId="0" fillId="2" borderId="0" xfId="0" quotePrefix="1" applyFill="1" applyProtection="1">
      <protection hidden="1"/>
    </xf>
    <xf numFmtId="164" fontId="0" fillId="2" borderId="19" xfId="0" applyNumberFormat="1" applyFill="1" applyBorder="1" applyAlignment="1" applyProtection="1">
      <alignment horizontal="left"/>
      <protection hidden="1"/>
    </xf>
    <xf numFmtId="0" fontId="1" fillId="2" borderId="0" xfId="0" applyFont="1" applyFill="1" applyBorder="1" applyProtection="1">
      <protection hidden="1"/>
    </xf>
    <xf numFmtId="0" fontId="1" fillId="7" borderId="18" xfId="0" applyFont="1" applyFill="1" applyBorder="1" applyProtection="1">
      <protection hidden="1"/>
    </xf>
    <xf numFmtId="0" fontId="0" fillId="7" borderId="19" xfId="0" applyFill="1" applyBorder="1" applyProtection="1">
      <protection hidden="1"/>
    </xf>
    <xf numFmtId="0" fontId="0" fillId="7" borderId="20" xfId="0" applyFill="1" applyBorder="1" applyProtection="1">
      <protection hidden="1"/>
    </xf>
    <xf numFmtId="0" fontId="0" fillId="2" borderId="21" xfId="0" applyFill="1" applyBorder="1" applyProtection="1"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9" borderId="11" xfId="0" applyFont="1" applyFill="1" applyBorder="1" applyAlignment="1" applyProtection="1">
      <alignment horizontal="center"/>
      <protection hidden="1"/>
    </xf>
    <xf numFmtId="0" fontId="1" fillId="8" borderId="11" xfId="0" applyFont="1" applyFill="1" applyBorder="1" applyAlignment="1" applyProtection="1">
      <alignment horizontal="center" vertical="center"/>
      <protection hidden="1"/>
    </xf>
    <xf numFmtId="165" fontId="3" fillId="2" borderId="1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4" fillId="4" borderId="4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1" fillId="3" borderId="6" xfId="0" applyFont="1" applyFill="1" applyBorder="1" applyAlignment="1" applyProtection="1">
      <alignment horizontal="left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5" borderId="11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166" fontId="7" fillId="0" borderId="1" xfId="4" applyNumberFormat="1" applyFont="1" applyBorder="1" applyAlignment="1" applyProtection="1">
      <alignment horizontal="right" vertical="top"/>
      <protection hidden="1"/>
    </xf>
    <xf numFmtId="0" fontId="0" fillId="7" borderId="0" xfId="0" applyFill="1" applyProtection="1">
      <protection hidden="1"/>
    </xf>
    <xf numFmtId="164" fontId="0" fillId="2" borderId="0" xfId="0" applyNumberFormat="1" applyFill="1" applyBorder="1" applyProtection="1">
      <protection hidden="1"/>
    </xf>
    <xf numFmtId="0" fontId="0" fillId="3" borderId="0" xfId="0" applyFill="1" applyProtection="1">
      <protection hidden="1"/>
    </xf>
    <xf numFmtId="0" fontId="0" fillId="0" borderId="0" xfId="0" applyBorder="1" applyProtection="1">
      <protection hidden="1"/>
    </xf>
    <xf numFmtId="166" fontId="8" fillId="10" borderId="1" xfId="4" applyNumberFormat="1" applyFont="1" applyFill="1" applyBorder="1" applyAlignment="1" applyProtection="1">
      <alignment horizontal="right" vertical="top"/>
      <protection hidden="1"/>
    </xf>
    <xf numFmtId="166" fontId="0" fillId="2" borderId="0" xfId="0" applyNumberFormat="1" applyFill="1" applyProtection="1">
      <protection hidden="1"/>
    </xf>
    <xf numFmtId="166" fontId="0" fillId="2" borderId="0" xfId="0" applyNumberForma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164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Protection="1">
      <protection hidden="1"/>
    </xf>
    <xf numFmtId="0" fontId="4" fillId="2" borderId="22" xfId="0" applyFont="1" applyFill="1" applyBorder="1" applyProtection="1">
      <protection hidden="1"/>
    </xf>
    <xf numFmtId="0" fontId="0" fillId="2" borderId="22" xfId="0" applyFill="1" applyBorder="1" applyProtection="1">
      <protection hidden="1"/>
    </xf>
    <xf numFmtId="0" fontId="0" fillId="2" borderId="23" xfId="0" applyFill="1" applyBorder="1" applyProtection="1">
      <protection hidden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6" fontId="10" fillId="0" borderId="1" xfId="4" applyNumberFormat="1" applyFont="1" applyBorder="1" applyAlignment="1" applyProtection="1">
      <alignment horizontal="center" vertical="top"/>
      <protection locked="0"/>
    </xf>
    <xf numFmtId="0" fontId="1" fillId="7" borderId="13" xfId="0" applyFont="1" applyFill="1" applyBorder="1" applyAlignment="1" applyProtection="1">
      <alignment horizontal="left" vertical="center"/>
      <protection hidden="1"/>
    </xf>
    <xf numFmtId="0" fontId="1" fillId="7" borderId="14" xfId="0" applyFont="1" applyFill="1" applyBorder="1" applyAlignment="1" applyProtection="1">
      <alignment horizontal="left" vertical="center"/>
      <protection hidden="1"/>
    </xf>
    <xf numFmtId="0" fontId="1" fillId="7" borderId="15" xfId="0" applyFont="1" applyFill="1" applyBorder="1" applyAlignment="1" applyProtection="1">
      <alignment horizontal="left" vertical="center"/>
      <protection hidden="1"/>
    </xf>
  </cellXfs>
  <cellStyles count="5">
    <cellStyle name="Normal 2" xfId="1"/>
    <cellStyle name="ปกติ" xfId="0" builtinId="0"/>
    <cellStyle name="ปกติ 2" xfId="2"/>
    <cellStyle name="ปกติ_Sheet2" xfId="4"/>
    <cellStyle name="เปอร์เซ็นต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58"/>
  <sheetViews>
    <sheetView workbookViewId="0">
      <selection activeCell="B42" sqref="B42"/>
    </sheetView>
  </sheetViews>
  <sheetFormatPr defaultRowHeight="14.5"/>
  <sheetData>
    <row r="1" spans="1:2">
      <c r="A1" t="s">
        <v>0</v>
      </c>
    </row>
    <row r="3" spans="1:2">
      <c r="A3" t="s">
        <v>1</v>
      </c>
    </row>
    <row r="4" spans="1:2">
      <c r="A4">
        <v>2</v>
      </c>
      <c r="B4">
        <v>6</v>
      </c>
    </row>
    <row r="5" spans="1:2">
      <c r="A5">
        <v>2</v>
      </c>
      <c r="B5">
        <v>7</v>
      </c>
    </row>
    <row r="6" spans="1:2">
      <c r="A6">
        <v>3</v>
      </c>
      <c r="B6">
        <v>7</v>
      </c>
    </row>
    <row r="7" spans="1:2">
      <c r="A7">
        <v>3</v>
      </c>
      <c r="B7">
        <v>8</v>
      </c>
    </row>
    <row r="8" spans="1:2">
      <c r="A8">
        <v>1</v>
      </c>
      <c r="B8">
        <v>8</v>
      </c>
    </row>
    <row r="9" spans="1:2">
      <c r="A9">
        <v>3</v>
      </c>
      <c r="B9">
        <v>8</v>
      </c>
    </row>
    <row r="10" spans="1:2">
      <c r="A10">
        <v>3</v>
      </c>
      <c r="B10">
        <v>8</v>
      </c>
    </row>
    <row r="11" spans="1:2">
      <c r="A11">
        <v>2</v>
      </c>
      <c r="B11">
        <v>8</v>
      </c>
    </row>
    <row r="12" spans="1:2">
      <c r="A12">
        <v>2</v>
      </c>
      <c r="B12">
        <v>9</v>
      </c>
    </row>
    <row r="13" spans="1:2">
      <c r="A13">
        <v>2</v>
      </c>
      <c r="B13">
        <v>8</v>
      </c>
    </row>
    <row r="14" spans="1:2">
      <c r="A14">
        <v>1</v>
      </c>
      <c r="B14">
        <v>8</v>
      </c>
    </row>
    <row r="15" spans="1:2">
      <c r="A15">
        <v>1</v>
      </c>
      <c r="B15">
        <v>7</v>
      </c>
    </row>
    <row r="16" spans="1:2">
      <c r="A16">
        <v>2</v>
      </c>
      <c r="B16">
        <v>7</v>
      </c>
    </row>
    <row r="17" spans="1:2">
      <c r="A17">
        <v>1</v>
      </c>
      <c r="B17">
        <v>4</v>
      </c>
    </row>
    <row r="18" spans="1:2">
      <c r="A18">
        <v>3</v>
      </c>
      <c r="B18">
        <v>4</v>
      </c>
    </row>
    <row r="19" spans="1:2">
      <c r="A19">
        <v>1</v>
      </c>
      <c r="B19">
        <v>5.5</v>
      </c>
    </row>
    <row r="20" spans="1:2">
      <c r="A20">
        <v>3</v>
      </c>
      <c r="B20">
        <v>5.5</v>
      </c>
    </row>
    <row r="21" spans="1:2">
      <c r="A21">
        <v>1</v>
      </c>
      <c r="B21">
        <v>9.5</v>
      </c>
    </row>
    <row r="22" spans="1:2">
      <c r="A22">
        <v>3</v>
      </c>
      <c r="B22">
        <v>9.5</v>
      </c>
    </row>
    <row r="23" spans="1:2">
      <c r="A23">
        <v>1</v>
      </c>
      <c r="B23">
        <v>11</v>
      </c>
    </row>
    <row r="24" spans="1:2">
      <c r="A24">
        <v>3</v>
      </c>
      <c r="B24">
        <v>11</v>
      </c>
    </row>
    <row r="26" spans="1:2">
      <c r="A26" t="s">
        <v>2</v>
      </c>
    </row>
    <row r="27" spans="1:2">
      <c r="A27">
        <v>6</v>
      </c>
      <c r="B27">
        <v>1</v>
      </c>
    </row>
    <row r="28" spans="1:2">
      <c r="A28">
        <v>6</v>
      </c>
      <c r="B28">
        <v>2</v>
      </c>
    </row>
    <row r="29" spans="1:2">
      <c r="A29">
        <v>7</v>
      </c>
      <c r="B29">
        <v>1</v>
      </c>
    </row>
    <row r="30" spans="1:2">
      <c r="A30">
        <v>7</v>
      </c>
      <c r="B30">
        <v>2</v>
      </c>
    </row>
    <row r="31" spans="1:2">
      <c r="A31">
        <v>7</v>
      </c>
      <c r="B31">
        <v>3</v>
      </c>
    </row>
    <row r="32" spans="1:2">
      <c r="A32">
        <v>7</v>
      </c>
      <c r="B32">
        <v>4</v>
      </c>
    </row>
    <row r="33" spans="1:2">
      <c r="A33">
        <v>7</v>
      </c>
      <c r="B33">
        <v>5</v>
      </c>
    </row>
    <row r="34" spans="1:2">
      <c r="A34">
        <v>8</v>
      </c>
      <c r="B34">
        <v>1</v>
      </c>
    </row>
    <row r="35" spans="1:2">
      <c r="A35">
        <v>8</v>
      </c>
      <c r="B35">
        <v>2</v>
      </c>
    </row>
    <row r="36" spans="1:2">
      <c r="A36">
        <v>8</v>
      </c>
      <c r="B36">
        <v>3</v>
      </c>
    </row>
    <row r="37" spans="1:2">
      <c r="A37">
        <v>8</v>
      </c>
      <c r="B37">
        <v>4</v>
      </c>
    </row>
    <row r="38" spans="1:2">
      <c r="A38">
        <v>8</v>
      </c>
      <c r="B38">
        <v>5</v>
      </c>
    </row>
    <row r="39" spans="1:2">
      <c r="A39">
        <v>8</v>
      </c>
      <c r="B39">
        <v>6</v>
      </c>
    </row>
    <row r="40" spans="1:2">
      <c r="A40">
        <v>9</v>
      </c>
      <c r="B40">
        <v>1</v>
      </c>
    </row>
    <row r="41" spans="1:2">
      <c r="A41">
        <v>9</v>
      </c>
      <c r="B41">
        <v>2</v>
      </c>
    </row>
    <row r="43" spans="1:2">
      <c r="A43" t="s">
        <v>3</v>
      </c>
    </row>
    <row r="44" spans="1:2">
      <c r="A44">
        <v>6</v>
      </c>
      <c r="B44">
        <v>-1.5341205443525459</v>
      </c>
    </row>
    <row r="45" spans="1:2">
      <c r="A45">
        <v>6</v>
      </c>
      <c r="B45">
        <v>-1.1503493803760083</v>
      </c>
    </row>
    <row r="46" spans="1:2">
      <c r="A46">
        <v>7</v>
      </c>
      <c r="B46">
        <v>-0.88714655901887607</v>
      </c>
    </row>
    <row r="47" spans="1:2">
      <c r="A47">
        <v>7</v>
      </c>
      <c r="B47">
        <v>-0.67448975019608193</v>
      </c>
    </row>
    <row r="48" spans="1:2">
      <c r="A48">
        <v>7</v>
      </c>
      <c r="B48">
        <v>-0.48877641111466941</v>
      </c>
    </row>
    <row r="49" spans="1:2">
      <c r="A49">
        <v>7</v>
      </c>
      <c r="B49">
        <v>-0.3186393639643752</v>
      </c>
    </row>
    <row r="50" spans="1:2">
      <c r="A50">
        <v>7</v>
      </c>
      <c r="B50">
        <v>-0.1573106846101707</v>
      </c>
    </row>
    <row r="51" spans="1:2">
      <c r="A51">
        <v>8</v>
      </c>
      <c r="B51">
        <v>0</v>
      </c>
    </row>
    <row r="52" spans="1:2">
      <c r="A52">
        <v>8</v>
      </c>
      <c r="B52">
        <v>0.1573106846101707</v>
      </c>
    </row>
    <row r="53" spans="1:2">
      <c r="A53">
        <v>8</v>
      </c>
      <c r="B53">
        <v>0.3186393639643752</v>
      </c>
    </row>
    <row r="54" spans="1:2">
      <c r="A54">
        <v>8</v>
      </c>
      <c r="B54">
        <v>0.48877641111466941</v>
      </c>
    </row>
    <row r="55" spans="1:2">
      <c r="A55">
        <v>8</v>
      </c>
      <c r="B55">
        <v>0.67448975019608193</v>
      </c>
    </row>
    <row r="56" spans="1:2">
      <c r="A56">
        <v>8</v>
      </c>
      <c r="B56">
        <v>0.88714655901887607</v>
      </c>
    </row>
    <row r="57" spans="1:2">
      <c r="A57">
        <v>9</v>
      </c>
      <c r="B57">
        <v>1.1503493803760083</v>
      </c>
    </row>
    <row r="58" spans="1:2">
      <c r="A58">
        <v>9</v>
      </c>
      <c r="B58">
        <v>1.5341205443525465</v>
      </c>
    </row>
  </sheetData>
  <sortState ref="A44:A58">
    <sortCondition ref="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66"/>
  <sheetViews>
    <sheetView tabSelected="1" workbookViewId="0">
      <selection activeCell="F5" sqref="F5"/>
    </sheetView>
  </sheetViews>
  <sheetFormatPr defaultRowHeight="14.5"/>
  <cols>
    <col min="1" max="1" width="3.26953125" style="1" customWidth="1"/>
    <col min="2" max="10" width="8.7265625" style="5"/>
    <col min="11" max="11" width="10.54296875" style="5" customWidth="1"/>
    <col min="12" max="12" width="8.7265625" style="1"/>
    <col min="13" max="13" width="11.453125" style="1" customWidth="1"/>
    <col min="14" max="57" width="8.7265625" style="1"/>
    <col min="58" max="16384" width="8.7265625" style="5"/>
  </cols>
  <sheetData>
    <row r="1" spans="1:13" s="1" customFormat="1"/>
    <row r="2" spans="1:13" ht="18.5">
      <c r="B2" s="2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8.5">
      <c r="B3" s="6"/>
      <c r="C3" s="7" t="s">
        <v>55</v>
      </c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ht="15.5">
      <c r="B4" s="10" t="s">
        <v>19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3"/>
    </row>
    <row r="5" spans="1:13" s="1" customFormat="1"/>
    <row r="6" spans="1:13">
      <c r="B6" s="14" t="s">
        <v>20</v>
      </c>
      <c r="C6" s="15"/>
      <c r="D6" s="15"/>
      <c r="E6" s="15"/>
      <c r="F6" s="15"/>
      <c r="G6" s="15"/>
      <c r="H6" s="15"/>
      <c r="I6" s="15"/>
      <c r="J6" s="15"/>
      <c r="K6" s="15"/>
      <c r="L6" s="16"/>
      <c r="M6" s="17"/>
    </row>
    <row r="7" spans="1:13">
      <c r="B7" s="18" t="s">
        <v>21</v>
      </c>
      <c r="C7" s="19"/>
      <c r="D7" s="19"/>
      <c r="E7" s="19"/>
      <c r="F7" s="19"/>
      <c r="G7" s="19"/>
      <c r="H7" s="19"/>
      <c r="I7" s="19"/>
      <c r="J7" s="19"/>
      <c r="K7" s="19"/>
      <c r="L7" s="20"/>
      <c r="M7" s="21"/>
    </row>
    <row r="8" spans="1:13">
      <c r="A8" s="5"/>
      <c r="B8" s="18" t="s">
        <v>53</v>
      </c>
      <c r="C8" s="19"/>
      <c r="D8" s="19"/>
      <c r="E8" s="19"/>
      <c r="F8" s="19"/>
      <c r="G8" s="19"/>
      <c r="H8" s="19"/>
      <c r="I8" s="19"/>
      <c r="J8" s="19"/>
      <c r="K8" s="19"/>
      <c r="L8" s="20"/>
      <c r="M8" s="21"/>
    </row>
    <row r="9" spans="1:13">
      <c r="A9" s="5"/>
      <c r="B9" s="22" t="s">
        <v>56</v>
      </c>
      <c r="C9" s="23"/>
      <c r="D9" s="23"/>
      <c r="E9" s="23"/>
      <c r="F9" s="23"/>
      <c r="G9" s="23"/>
      <c r="H9" s="23"/>
      <c r="I9" s="23"/>
      <c r="J9" s="23"/>
      <c r="K9" s="23"/>
      <c r="L9" s="24"/>
      <c r="M9" s="25"/>
    </row>
    <row r="10" spans="1:13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s="1" customFormat="1" ht="15.5">
      <c r="B11" s="26" t="s">
        <v>22</v>
      </c>
      <c r="C11" s="27"/>
      <c r="D11" s="16"/>
      <c r="E11" s="16"/>
      <c r="F11" s="16"/>
      <c r="G11" s="16"/>
      <c r="H11" s="16"/>
      <c r="I11" s="16"/>
      <c r="J11" s="16"/>
      <c r="K11" s="16"/>
      <c r="L11" s="16"/>
      <c r="M11" s="17"/>
    </row>
    <row r="12" spans="1:13" s="1" customFormat="1">
      <c r="B12" s="28" t="s">
        <v>23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</row>
    <row r="13" spans="1:13" s="1" customFormat="1">
      <c r="B13" s="29" t="s">
        <v>57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</row>
    <row r="14" spans="1:13" s="1" customFormat="1">
      <c r="B14" s="29" t="s">
        <v>24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1"/>
    </row>
    <row r="15" spans="1:13" s="1" customFormat="1">
      <c r="B15" s="29"/>
      <c r="C15" s="20" t="s">
        <v>25</v>
      </c>
      <c r="D15" s="20"/>
      <c r="E15" s="20"/>
      <c r="F15" s="20"/>
      <c r="G15" s="20"/>
      <c r="H15" s="20"/>
      <c r="I15" s="20"/>
      <c r="J15" s="20"/>
      <c r="K15" s="20"/>
      <c r="L15" s="20"/>
      <c r="M15" s="21"/>
    </row>
    <row r="16" spans="1:13" s="1" customFormat="1">
      <c r="B16" s="29"/>
      <c r="C16" s="20" t="s">
        <v>26</v>
      </c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2:13" s="1" customFormat="1">
      <c r="B17" s="29"/>
      <c r="C17" s="20" t="s">
        <v>27</v>
      </c>
      <c r="D17" s="20"/>
      <c r="E17" s="20"/>
      <c r="F17" s="20"/>
      <c r="G17" s="20"/>
      <c r="H17" s="20"/>
      <c r="I17" s="20"/>
      <c r="J17" s="20"/>
      <c r="K17" s="20"/>
      <c r="L17" s="20"/>
      <c r="M17" s="21"/>
    </row>
    <row r="18" spans="2:13" s="1" customFormat="1">
      <c r="B18" s="29"/>
      <c r="C18" s="20" t="s">
        <v>28</v>
      </c>
      <c r="D18" s="20"/>
      <c r="E18" s="20"/>
      <c r="F18" s="20"/>
      <c r="G18" s="20"/>
      <c r="H18" s="20"/>
      <c r="I18" s="20"/>
      <c r="J18" s="20"/>
      <c r="K18" s="20"/>
      <c r="L18" s="20"/>
      <c r="M18" s="21"/>
    </row>
    <row r="19" spans="2:13" s="1" customFormat="1">
      <c r="B19" s="29"/>
      <c r="C19" s="20" t="s">
        <v>29</v>
      </c>
      <c r="D19" s="20"/>
      <c r="E19" s="20"/>
      <c r="F19" s="20"/>
      <c r="G19" s="20"/>
      <c r="H19" s="20"/>
      <c r="I19" s="20"/>
      <c r="J19" s="20"/>
      <c r="K19" s="20"/>
      <c r="L19" s="20"/>
      <c r="M19" s="21"/>
    </row>
    <row r="20" spans="2:13" s="1" customFormat="1">
      <c r="B20" s="30"/>
      <c r="C20" s="33" t="s">
        <v>30</v>
      </c>
      <c r="D20" s="24"/>
      <c r="E20" s="24"/>
      <c r="F20" s="24"/>
      <c r="G20" s="24"/>
      <c r="H20" s="24"/>
      <c r="I20" s="24"/>
      <c r="J20" s="24"/>
      <c r="K20" s="24"/>
      <c r="L20" s="24"/>
      <c r="M20" s="25"/>
    </row>
    <row r="21" spans="2:13" s="1" customFormat="1"/>
    <row r="22" spans="2:13" s="1" customFormat="1"/>
    <row r="23" spans="2:13" s="1" customFormat="1"/>
    <row r="24" spans="2:13" s="1" customFormat="1"/>
    <row r="25" spans="2:13" s="1" customFormat="1"/>
    <row r="26" spans="2:13" s="1" customFormat="1"/>
    <row r="27" spans="2:13" s="1" customFormat="1"/>
    <row r="28" spans="2:13" s="1" customFormat="1"/>
    <row r="29" spans="2:13" s="1" customFormat="1"/>
    <row r="30" spans="2:13" s="1" customFormat="1"/>
    <row r="31" spans="2:13" s="1" customFormat="1"/>
    <row r="32" spans="2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</sheetData>
  <sheetProtection algorithmName="SHA-512" hashValue="IYmR4xrf5pP/ACSccVf+2KwtpDr8ttf5d+Y4DrZ85WXTTjIR0hvlB+X3XK3J4dKru2pfQPLaztDpS6n2XmQhsA==" saltValue="d2XfXtV+5tBOo9iupYF0r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31"/>
  <sheetViews>
    <sheetView workbookViewId="0">
      <selection activeCell="B14" sqref="B14"/>
    </sheetView>
  </sheetViews>
  <sheetFormatPr defaultColWidth="8.453125" defaultRowHeight="14.5"/>
  <cols>
    <col min="1" max="1" width="12.7265625" style="20" customWidth="1"/>
    <col min="2" max="7" width="10.6328125" style="20" customWidth="1"/>
    <col min="8" max="27" width="8.453125" style="1"/>
    <col min="28" max="16384" width="8.453125" style="5"/>
  </cols>
  <sheetData>
    <row r="1" spans="1:8" ht="18.5">
      <c r="A1" s="2" t="s">
        <v>58</v>
      </c>
      <c r="B1" s="3"/>
      <c r="C1" s="3"/>
      <c r="D1" s="3"/>
      <c r="E1" s="3"/>
      <c r="F1" s="3"/>
      <c r="G1" s="3"/>
      <c r="H1" s="4"/>
    </row>
    <row r="2" spans="1:8" ht="18.5">
      <c r="A2" s="6"/>
      <c r="B2" s="7" t="s">
        <v>55</v>
      </c>
      <c r="C2" s="8"/>
      <c r="D2" s="8"/>
      <c r="E2" s="8"/>
      <c r="F2" s="8"/>
      <c r="G2" s="8"/>
      <c r="H2" s="9"/>
    </row>
    <row r="3" spans="1:8" s="20" customFormat="1" ht="15.5">
      <c r="A3" s="10" t="s">
        <v>19</v>
      </c>
      <c r="B3" s="11"/>
      <c r="C3" s="12"/>
      <c r="D3" s="12"/>
      <c r="E3" s="12"/>
      <c r="F3" s="12"/>
      <c r="G3" s="12"/>
      <c r="H3" s="13"/>
    </row>
    <row r="4" spans="1:8" ht="15" customHeight="1"/>
    <row r="5" spans="1:8" ht="15" customHeight="1">
      <c r="A5" s="77" t="s">
        <v>60</v>
      </c>
      <c r="B5" s="78"/>
      <c r="C5" s="78"/>
      <c r="D5" s="78"/>
      <c r="E5" s="78"/>
      <c r="F5" s="78"/>
      <c r="G5" s="79"/>
    </row>
    <row r="6" spans="1:8" ht="15" customHeight="1">
      <c r="A6" s="35" t="s">
        <v>59</v>
      </c>
      <c r="B6" s="36"/>
      <c r="C6" s="36"/>
      <c r="D6" s="36"/>
      <c r="E6" s="36"/>
      <c r="F6" s="36"/>
      <c r="G6" s="37"/>
    </row>
    <row r="7" spans="1:8" ht="15" customHeight="1">
      <c r="A7" s="34"/>
    </row>
    <row r="8" spans="1:8" ht="15" customHeight="1">
      <c r="A8" s="31" t="s">
        <v>35</v>
      </c>
      <c r="B8" s="40" t="s">
        <v>36</v>
      </c>
      <c r="C8" s="40" t="s">
        <v>37</v>
      </c>
      <c r="D8" s="40" t="s">
        <v>38</v>
      </c>
      <c r="E8" s="40" t="s">
        <v>39</v>
      </c>
      <c r="F8" s="40" t="s">
        <v>40</v>
      </c>
      <c r="G8" s="41" t="s">
        <v>41</v>
      </c>
      <c r="H8" s="32"/>
    </row>
    <row r="9" spans="1:8" ht="15" customHeight="1">
      <c r="A9" s="38" t="s">
        <v>42</v>
      </c>
      <c r="B9" s="75">
        <v>28</v>
      </c>
      <c r="C9" s="75">
        <v>9</v>
      </c>
      <c r="D9" s="75">
        <v>10</v>
      </c>
      <c r="E9" s="76"/>
      <c r="F9" s="76"/>
      <c r="G9" s="42">
        <f>SUM(B9:F9)</f>
        <v>47</v>
      </c>
    </row>
    <row r="10" spans="1:8" ht="15" customHeight="1">
      <c r="A10" s="38" t="s">
        <v>43</v>
      </c>
      <c r="B10" s="75">
        <v>8</v>
      </c>
      <c r="C10" s="75">
        <v>32</v>
      </c>
      <c r="D10" s="75">
        <v>6</v>
      </c>
      <c r="E10" s="76"/>
      <c r="F10" s="76"/>
      <c r="G10" s="42">
        <f>SUM(B10:F10)</f>
        <v>46</v>
      </c>
    </row>
    <row r="11" spans="1:8" ht="15" customHeight="1">
      <c r="A11" s="38" t="s">
        <v>44</v>
      </c>
      <c r="B11" s="75">
        <v>11</v>
      </c>
      <c r="C11" s="75">
        <v>10</v>
      </c>
      <c r="D11" s="75">
        <v>36</v>
      </c>
      <c r="E11" s="76"/>
      <c r="F11" s="76"/>
      <c r="G11" s="42">
        <f>SUM(B11:F11)</f>
        <v>57</v>
      </c>
    </row>
    <row r="12" spans="1:8" ht="15" customHeight="1">
      <c r="A12" s="38" t="s">
        <v>45</v>
      </c>
      <c r="B12" s="76"/>
      <c r="C12" s="76"/>
      <c r="D12" s="76"/>
      <c r="E12" s="76"/>
      <c r="F12" s="76"/>
      <c r="G12" s="42">
        <f>SUM(B12:F12)</f>
        <v>0</v>
      </c>
    </row>
    <row r="13" spans="1:8" ht="15" customHeight="1">
      <c r="A13" s="38" t="s">
        <v>46</v>
      </c>
      <c r="B13" s="76"/>
      <c r="C13" s="76"/>
      <c r="D13" s="76"/>
      <c r="E13" s="76"/>
      <c r="F13" s="76"/>
      <c r="G13" s="42">
        <f>SUM(B13:F13)</f>
        <v>0</v>
      </c>
    </row>
    <row r="14" spans="1:8" ht="15" customHeight="1">
      <c r="A14" s="39" t="s">
        <v>41</v>
      </c>
      <c r="B14" s="42">
        <f t="shared" ref="B14:G14" si="0">SUM(B9:B13)</f>
        <v>47</v>
      </c>
      <c r="C14" s="42">
        <f t="shared" si="0"/>
        <v>51</v>
      </c>
      <c r="D14" s="42">
        <f t="shared" si="0"/>
        <v>52</v>
      </c>
      <c r="E14" s="42">
        <f t="shared" si="0"/>
        <v>0</v>
      </c>
      <c r="F14" s="42">
        <f t="shared" si="0"/>
        <v>0</v>
      </c>
      <c r="G14" s="42">
        <f t="shared" si="0"/>
        <v>150</v>
      </c>
    </row>
    <row r="15" spans="1:8" ht="15" customHeight="1"/>
    <row r="16" spans="1: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</sheetData>
  <sheetProtection algorithmName="SHA-512" hashValue="+Jw4UZNKcravTXPJ02mMmIO7Fc6dEkNkyqZDuf8CRLzZFW8hWVStsHICx0e2AxYt04XWWBVLWqhYmPlddte1/w==" saltValue="gDa77xnEx1Nx3vBs2ViKIg==" spinCount="100000" sheet="1" objects="1" scenarios="1"/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22"/>
  <sheetViews>
    <sheetView zoomScale="120" zoomScaleNormal="120" workbookViewId="0">
      <selection sqref="A1:XFD1048576"/>
    </sheetView>
  </sheetViews>
  <sheetFormatPr defaultColWidth="8.54296875" defaultRowHeight="14.5"/>
  <cols>
    <col min="1" max="1" width="18.7265625" style="20" customWidth="1"/>
    <col min="2" max="6" width="8.7265625" style="20" customWidth="1"/>
    <col min="7" max="7" width="11.54296875" style="20" customWidth="1"/>
    <col min="8" max="8" width="8.54296875" style="20"/>
    <col min="9" max="9" width="3.81640625" style="1" customWidth="1"/>
    <col min="10" max="24" width="8.54296875" style="1"/>
    <col min="25" max="16384" width="8.54296875" style="5"/>
  </cols>
  <sheetData>
    <row r="1" spans="1:23" ht="18.5">
      <c r="A1" s="43" t="s">
        <v>7</v>
      </c>
      <c r="B1" s="44"/>
      <c r="C1" s="44"/>
      <c r="D1" s="44"/>
      <c r="E1" s="44"/>
      <c r="F1" s="44"/>
      <c r="G1" s="44"/>
      <c r="H1" s="44"/>
      <c r="I1" s="44"/>
      <c r="J1" s="45"/>
    </row>
    <row r="2" spans="1:23" ht="19" thickBot="1">
      <c r="A2" s="46" t="s">
        <v>4</v>
      </c>
      <c r="B2" s="47"/>
      <c r="C2" s="47"/>
      <c r="D2" s="47"/>
      <c r="E2" s="47"/>
      <c r="F2" s="47"/>
      <c r="G2" s="47"/>
      <c r="H2" s="47"/>
      <c r="I2" s="47"/>
      <c r="J2" s="48"/>
    </row>
    <row r="3" spans="1:23" ht="15" thickBot="1">
      <c r="A3" s="49" t="s">
        <v>16</v>
      </c>
      <c r="B3" s="50"/>
      <c r="C3" s="51"/>
      <c r="D3" s="52"/>
      <c r="E3" s="52"/>
      <c r="F3" s="52"/>
      <c r="G3" s="52"/>
      <c r="H3" s="52"/>
      <c r="I3" s="52"/>
      <c r="J3" s="53"/>
    </row>
    <row r="4" spans="1:23">
      <c r="A4" s="54"/>
      <c r="B4" s="55"/>
      <c r="C4" s="56"/>
    </row>
    <row r="6" spans="1:23">
      <c r="A6" s="57" t="s">
        <v>5</v>
      </c>
      <c r="B6" s="57" t="s">
        <v>6</v>
      </c>
      <c r="C6" s="57"/>
    </row>
    <row r="7" spans="1:23">
      <c r="A7" s="58" t="s">
        <v>8</v>
      </c>
      <c r="B7" s="59" t="s">
        <v>47</v>
      </c>
      <c r="C7" s="59" t="s">
        <v>10</v>
      </c>
      <c r="D7" s="59" t="s">
        <v>48</v>
      </c>
      <c r="E7" s="59" t="s">
        <v>9</v>
      </c>
      <c r="F7" s="59" t="s">
        <v>49</v>
      </c>
      <c r="G7" s="58" t="s">
        <v>11</v>
      </c>
      <c r="J7" s="60"/>
      <c r="K7" s="60">
        <v>5</v>
      </c>
      <c r="L7" s="60">
        <v>4</v>
      </c>
      <c r="M7" s="60">
        <v>3</v>
      </c>
      <c r="N7" s="60">
        <v>2</v>
      </c>
      <c r="O7" s="60">
        <v>1</v>
      </c>
      <c r="P7" s="5"/>
      <c r="Q7" s="5" t="s">
        <v>61</v>
      </c>
      <c r="R7" s="5" t="s">
        <v>62</v>
      </c>
      <c r="S7" s="5" t="s">
        <v>63</v>
      </c>
      <c r="T7" s="5"/>
      <c r="U7" s="5"/>
      <c r="V7" s="5"/>
    </row>
    <row r="8" spans="1:23">
      <c r="A8" s="58" t="s">
        <v>50</v>
      </c>
      <c r="B8" s="58">
        <f>Data!B9</f>
        <v>28</v>
      </c>
      <c r="C8" s="58">
        <f>Data!C9</f>
        <v>9</v>
      </c>
      <c r="D8" s="58">
        <f>Data!D9</f>
        <v>10</v>
      </c>
      <c r="E8" s="58">
        <f>Data!E9</f>
        <v>0</v>
      </c>
      <c r="F8" s="58">
        <f>Data!F9</f>
        <v>0</v>
      </c>
      <c r="G8" s="58">
        <f>SUM(B8:F8)</f>
        <v>47</v>
      </c>
      <c r="J8" s="60">
        <v>5</v>
      </c>
      <c r="K8" s="61">
        <f>B8</f>
        <v>28</v>
      </c>
      <c r="L8" s="61">
        <f t="shared" ref="L8:O8" si="0">C8</f>
        <v>9</v>
      </c>
      <c r="M8" s="61">
        <f t="shared" si="0"/>
        <v>10</v>
      </c>
      <c r="N8" s="61">
        <f t="shared" si="0"/>
        <v>0</v>
      </c>
      <c r="O8" s="61">
        <f t="shared" si="0"/>
        <v>0</v>
      </c>
      <c r="P8" s="5" t="s">
        <v>9</v>
      </c>
      <c r="Q8" s="61">
        <f>B8</f>
        <v>28</v>
      </c>
      <c r="R8" s="61">
        <f t="shared" ref="R8:U8" si="1">C8</f>
        <v>9</v>
      </c>
      <c r="S8" s="61">
        <f t="shared" si="1"/>
        <v>10</v>
      </c>
      <c r="T8" s="61">
        <f t="shared" si="1"/>
        <v>0</v>
      </c>
      <c r="U8" s="61">
        <f t="shared" si="1"/>
        <v>0</v>
      </c>
      <c r="V8" s="5"/>
    </row>
    <row r="9" spans="1:23">
      <c r="A9" s="58" t="s">
        <v>51</v>
      </c>
      <c r="B9" s="58">
        <f>Data!B10</f>
        <v>8</v>
      </c>
      <c r="C9" s="58">
        <f>Data!C10</f>
        <v>32</v>
      </c>
      <c r="D9" s="58">
        <f>Data!D10</f>
        <v>6</v>
      </c>
      <c r="E9" s="58">
        <f>Data!E10</f>
        <v>0</v>
      </c>
      <c r="F9" s="58">
        <f>Data!F10</f>
        <v>0</v>
      </c>
      <c r="G9" s="58">
        <f>SUM(B9:F9)</f>
        <v>46</v>
      </c>
      <c r="J9" s="60">
        <v>4</v>
      </c>
      <c r="K9" s="61">
        <f t="shared" ref="K9:K12" si="2">B9</f>
        <v>8</v>
      </c>
      <c r="L9" s="61">
        <f t="shared" ref="L9:L12" si="3">C9</f>
        <v>32</v>
      </c>
      <c r="M9" s="61">
        <f t="shared" ref="M9:M12" si="4">D9</f>
        <v>6</v>
      </c>
      <c r="N9" s="61">
        <f t="shared" ref="N9:N12" si="5">E9</f>
        <v>0</v>
      </c>
      <c r="O9" s="61">
        <f t="shared" ref="O9:O12" si="6">F9</f>
        <v>0</v>
      </c>
      <c r="P9" s="5" t="s">
        <v>64</v>
      </c>
      <c r="Q9" s="61">
        <f t="shared" ref="Q9:Q12" si="7">B9</f>
        <v>8</v>
      </c>
      <c r="R9" s="61">
        <f t="shared" ref="R9:R12" si="8">C9</f>
        <v>32</v>
      </c>
      <c r="S9" s="61">
        <f t="shared" ref="S9:S12" si="9">D9</f>
        <v>6</v>
      </c>
      <c r="T9" s="61">
        <f t="shared" ref="T9:T12" si="10">E9</f>
        <v>0</v>
      </c>
      <c r="U9" s="61">
        <f t="shared" ref="U9:U12" si="11">F9</f>
        <v>0</v>
      </c>
      <c r="V9" s="5"/>
    </row>
    <row r="10" spans="1:23">
      <c r="A10" s="58" t="s">
        <v>48</v>
      </c>
      <c r="B10" s="58">
        <f>Data!B11</f>
        <v>11</v>
      </c>
      <c r="C10" s="58">
        <f>Data!C11</f>
        <v>10</v>
      </c>
      <c r="D10" s="58">
        <f>Data!D11</f>
        <v>36</v>
      </c>
      <c r="E10" s="58">
        <f>Data!E11</f>
        <v>0</v>
      </c>
      <c r="F10" s="58">
        <f>Data!F11</f>
        <v>0</v>
      </c>
      <c r="G10" s="58">
        <f>SUM(B10:F10)</f>
        <v>57</v>
      </c>
      <c r="J10" s="60">
        <v>3</v>
      </c>
      <c r="K10" s="61">
        <f t="shared" si="2"/>
        <v>11</v>
      </c>
      <c r="L10" s="61">
        <f t="shared" si="3"/>
        <v>10</v>
      </c>
      <c r="M10" s="61">
        <f t="shared" si="4"/>
        <v>36</v>
      </c>
      <c r="N10" s="61">
        <f t="shared" si="5"/>
        <v>0</v>
      </c>
      <c r="O10" s="61">
        <f t="shared" si="6"/>
        <v>0</v>
      </c>
      <c r="P10" s="5" t="s">
        <v>65</v>
      </c>
      <c r="Q10" s="61">
        <f t="shared" si="7"/>
        <v>11</v>
      </c>
      <c r="R10" s="61">
        <f t="shared" si="8"/>
        <v>10</v>
      </c>
      <c r="S10" s="61">
        <f t="shared" si="9"/>
        <v>36</v>
      </c>
      <c r="T10" s="61">
        <f t="shared" si="10"/>
        <v>0</v>
      </c>
      <c r="U10" s="61">
        <f t="shared" si="11"/>
        <v>0</v>
      </c>
      <c r="V10" s="5"/>
    </row>
    <row r="11" spans="1:23">
      <c r="A11" s="58" t="s">
        <v>9</v>
      </c>
      <c r="B11" s="58">
        <f>Data!B12</f>
        <v>0</v>
      </c>
      <c r="C11" s="58">
        <f>Data!C12</f>
        <v>0</v>
      </c>
      <c r="D11" s="58">
        <f>Data!D12</f>
        <v>0</v>
      </c>
      <c r="E11" s="58">
        <f>Data!E12</f>
        <v>0</v>
      </c>
      <c r="F11" s="58">
        <f>Data!F12</f>
        <v>0</v>
      </c>
      <c r="G11" s="58">
        <f>SUM(B11:F11)</f>
        <v>0</v>
      </c>
      <c r="J11" s="60">
        <v>2</v>
      </c>
      <c r="K11" s="61">
        <f t="shared" si="2"/>
        <v>0</v>
      </c>
      <c r="L11" s="61">
        <f t="shared" si="3"/>
        <v>0</v>
      </c>
      <c r="M11" s="61">
        <f t="shared" si="4"/>
        <v>0</v>
      </c>
      <c r="N11" s="61">
        <f t="shared" si="5"/>
        <v>0</v>
      </c>
      <c r="O11" s="61">
        <f t="shared" si="6"/>
        <v>0</v>
      </c>
      <c r="P11" s="5"/>
      <c r="Q11" s="61">
        <f t="shared" si="7"/>
        <v>0</v>
      </c>
      <c r="R11" s="61">
        <f t="shared" si="8"/>
        <v>0</v>
      </c>
      <c r="S11" s="61">
        <f t="shared" si="9"/>
        <v>0</v>
      </c>
      <c r="T11" s="61">
        <f t="shared" si="10"/>
        <v>0</v>
      </c>
      <c r="U11" s="61">
        <f t="shared" si="11"/>
        <v>0</v>
      </c>
      <c r="V11" s="5"/>
    </row>
    <row r="12" spans="1:23">
      <c r="A12" s="58" t="s">
        <v>52</v>
      </c>
      <c r="B12" s="58">
        <f>Data!B13</f>
        <v>0</v>
      </c>
      <c r="C12" s="58">
        <f>Data!C13</f>
        <v>0</v>
      </c>
      <c r="D12" s="58">
        <f>Data!D13</f>
        <v>0</v>
      </c>
      <c r="E12" s="58">
        <f>Data!E13</f>
        <v>0</v>
      </c>
      <c r="F12" s="58">
        <f>Data!F13</f>
        <v>0</v>
      </c>
      <c r="G12" s="58">
        <f>SUM(B12:F12)</f>
        <v>0</v>
      </c>
      <c r="J12" s="60">
        <v>1</v>
      </c>
      <c r="K12" s="61">
        <f t="shared" si="2"/>
        <v>0</v>
      </c>
      <c r="L12" s="61">
        <f t="shared" si="3"/>
        <v>0</v>
      </c>
      <c r="M12" s="61">
        <f t="shared" si="4"/>
        <v>0</v>
      </c>
      <c r="N12" s="61">
        <f t="shared" si="5"/>
        <v>0</v>
      </c>
      <c r="O12" s="61">
        <f t="shared" si="6"/>
        <v>0</v>
      </c>
      <c r="P12" s="5"/>
      <c r="Q12" s="61">
        <f t="shared" si="7"/>
        <v>0</v>
      </c>
      <c r="R12" s="61">
        <f t="shared" si="8"/>
        <v>0</v>
      </c>
      <c r="S12" s="61">
        <f t="shared" si="9"/>
        <v>0</v>
      </c>
      <c r="T12" s="61">
        <f t="shared" si="10"/>
        <v>0</v>
      </c>
      <c r="U12" s="61">
        <f t="shared" si="11"/>
        <v>0</v>
      </c>
      <c r="V12" s="5"/>
    </row>
    <row r="13" spans="1:23">
      <c r="A13" s="58" t="s">
        <v>11</v>
      </c>
      <c r="B13" s="58">
        <f>SUM(B8:B12)</f>
        <v>47</v>
      </c>
      <c r="C13" s="58">
        <f>SUM(C8:C12)</f>
        <v>51</v>
      </c>
      <c r="D13" s="58">
        <f>SUM(D8:D12)</f>
        <v>52</v>
      </c>
      <c r="E13" s="58">
        <f>SUM(E8:E12)</f>
        <v>0</v>
      </c>
      <c r="F13" s="58">
        <f>SUM(F8:F12)</f>
        <v>0</v>
      </c>
      <c r="G13" s="58">
        <f t="shared" ref="G13" si="12">SUM(G8:G12)</f>
        <v>150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J14" s="5"/>
      <c r="K14" s="62">
        <f>K8*SUM(L9:O12)</f>
        <v>2352</v>
      </c>
      <c r="L14" s="62">
        <f>L8*SUM(M9:O12)</f>
        <v>378</v>
      </c>
      <c r="M14" s="62">
        <f>M8*SUM(N9:O12)</f>
        <v>0</v>
      </c>
      <c r="N14" s="62">
        <f>N8*SUM(O9:O12)</f>
        <v>0</v>
      </c>
      <c r="O14" s="5"/>
      <c r="P14" s="5"/>
      <c r="Q14" s="5"/>
      <c r="R14" s="5">
        <f>R8*SUM(Q9:Q12)</f>
        <v>171</v>
      </c>
      <c r="S14" s="5">
        <f>S8*SUM(Q9:R12)</f>
        <v>610</v>
      </c>
      <c r="T14" s="5">
        <f>T8*SUM(Q9:S12)</f>
        <v>0</v>
      </c>
      <c r="U14" s="5">
        <f>U8*SUM(Q9:T12)</f>
        <v>0</v>
      </c>
      <c r="V14" s="5">
        <f>U8*SUM(Q9:T12)+T8*SUM(Q9:S12)+S8*SUM(Q9:R12)+R8*SUM(Q9:Q12)</f>
        <v>781</v>
      </c>
      <c r="W14" s="1" t="e">
        <f ca="1">_xlfn.FORMULATEXT(V14)</f>
        <v>#N/A</v>
      </c>
    </row>
    <row r="15" spans="1:23">
      <c r="A15" s="58" t="s">
        <v>12</v>
      </c>
      <c r="B15" s="58" t="s">
        <v>31</v>
      </c>
      <c r="C15" s="58" t="s">
        <v>32</v>
      </c>
      <c r="D15" s="58" t="s">
        <v>33</v>
      </c>
      <c r="E15" s="58" t="s">
        <v>34</v>
      </c>
      <c r="J15" s="5"/>
      <c r="K15" s="62">
        <f>K9*SUM(L10:O12)</f>
        <v>368</v>
      </c>
      <c r="L15" s="62">
        <f>L9*SUM(M10:O12)</f>
        <v>1152</v>
      </c>
      <c r="M15" s="62">
        <f>M9*SUM(N10:O12)</f>
        <v>0</v>
      </c>
      <c r="N15" s="62">
        <f>N9*SUM(O10:O12)</f>
        <v>0</v>
      </c>
      <c r="O15" s="5"/>
      <c r="P15" s="5"/>
      <c r="Q15" s="5"/>
      <c r="R15" s="5">
        <f>R9*SUM(Q10:Q12)</f>
        <v>352</v>
      </c>
      <c r="S15" s="5">
        <f>S9*SUM(Q10:R12)</f>
        <v>126</v>
      </c>
      <c r="T15" s="5">
        <f>T9*SUM(Q10:S12)</f>
        <v>0</v>
      </c>
      <c r="U15" s="5">
        <f>U9*SUM(Q10:T12)</f>
        <v>0</v>
      </c>
      <c r="V15" s="5">
        <f>U9*SUM(Q10:T12)+T9*SUM(Q10:S12)+S9*SUM(Q10:R12)+R9*SUM(Q10:Q12)</f>
        <v>478</v>
      </c>
      <c r="W15" s="1" t="e">
        <f ca="1">_xlfn.FORMULATEXT(V15)</f>
        <v>#N/A</v>
      </c>
    </row>
    <row r="16" spans="1:23">
      <c r="A16" s="58" t="s">
        <v>13</v>
      </c>
      <c r="B16" s="58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4250</v>
      </c>
      <c r="C16" s="58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4250</v>
      </c>
      <c r="D16" s="58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4250</v>
      </c>
      <c r="E16" s="58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4250</v>
      </c>
      <c r="G16" s="63"/>
      <c r="J16" s="5"/>
      <c r="K16" s="62">
        <f>K10*SUM(L11:O12)</f>
        <v>0</v>
      </c>
      <c r="L16" s="62">
        <f>L10*SUM(M11:O12)</f>
        <v>0</v>
      </c>
      <c r="M16" s="62">
        <f>M10*SUM(N11:O12)</f>
        <v>0</v>
      </c>
      <c r="N16" s="62">
        <f>N10*SUM(O11:O12)</f>
        <v>0</v>
      </c>
      <c r="O16" s="5"/>
      <c r="P16" s="5"/>
      <c r="Q16" s="5"/>
      <c r="R16" s="5">
        <f>R10*SUM(Q11:Q12)</f>
        <v>0</v>
      </c>
      <c r="S16" s="5">
        <f>S10*SUM(Q11:R12)</f>
        <v>0</v>
      </c>
      <c r="T16" s="5">
        <f>T10*SUM(Q11:S12)</f>
        <v>0</v>
      </c>
      <c r="U16" s="5">
        <f>U10*SUM(Q11:T12)</f>
        <v>0</v>
      </c>
      <c r="V16" s="5">
        <f>U10*SUM(Q11:T12)+T10*SUM(Q11:S12)+S10*SUM(Q11:R12)+R10*SUM(Q11:Q12)</f>
        <v>0</v>
      </c>
      <c r="W16" s="1" t="e">
        <f ca="1">_xlfn.FORMULATEXT(V16)</f>
        <v>#N/A</v>
      </c>
    </row>
    <row r="17" spans="1:23">
      <c r="A17" s="58" t="s">
        <v>14</v>
      </c>
      <c r="B17" s="58">
        <f>F8*SUM(B9:E12)+E8*SUM(B9:D12)+D8*SUM(B9:C12)+C8*SUM(B9:B12)+F9*SUM(B10:E12)+E9*SUM(B10:D12)+D9*SUM(B10:C12)+C9*SUM(B10:B12)+F10*SUM(B11:E12)+E10*SUM(B11:D12)+D10*SUM(B11:C12)+C10*SUM(B11:B12)+F11*SUM(B12:E12)+E11*SUM(B12:D12)+D11*SUM(B12:C12)+C11*SUM(B12)</f>
        <v>1259</v>
      </c>
      <c r="C17" s="58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1259</v>
      </c>
      <c r="D17" s="58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1259</v>
      </c>
      <c r="E17" s="58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1259</v>
      </c>
      <c r="J17" s="5"/>
      <c r="K17" s="62">
        <f>K11*SUM(L12:O12)</f>
        <v>0</v>
      </c>
      <c r="L17" s="62">
        <f>L11*SUM(M12:O12)</f>
        <v>0</v>
      </c>
      <c r="M17" s="62">
        <f>M11*SUM(N12:O12)</f>
        <v>0</v>
      </c>
      <c r="N17" s="62">
        <f>N11*SUM(O12)</f>
        <v>0</v>
      </c>
      <c r="O17" s="5"/>
      <c r="P17" s="5"/>
      <c r="Q17" s="5"/>
      <c r="R17" s="5">
        <f>R11*SUM(Q12)</f>
        <v>0</v>
      </c>
      <c r="S17" s="5">
        <f>S11*SUM(Q12:R12)</f>
        <v>0</v>
      </c>
      <c r="T17" s="5">
        <f>T11*SUM(Q12:S12)</f>
        <v>0</v>
      </c>
      <c r="U17" s="5">
        <f>U11*SUM(Q12:T12)</f>
        <v>0</v>
      </c>
      <c r="V17" s="5">
        <f>U11*SUM(Q12:T12)+T11*SUM(Q12:S12)+S11*SUM(Q12:R12)+R11*SUM(Q12)</f>
        <v>0</v>
      </c>
      <c r="W17" s="1" t="e">
        <f ca="1">_xlfn.FORMULATEXT(V17)</f>
        <v>#N/A</v>
      </c>
    </row>
    <row r="18" spans="1:23">
      <c r="J18" s="5"/>
      <c r="K18" s="5"/>
      <c r="L18" s="5"/>
      <c r="M18" s="5"/>
      <c r="N18" s="5"/>
      <c r="O18" s="64">
        <f>SUM(K14:N17)</f>
        <v>4250</v>
      </c>
      <c r="P18" s="5"/>
      <c r="Q18" s="5"/>
      <c r="R18" s="5"/>
      <c r="S18" s="5"/>
      <c r="T18" s="5"/>
      <c r="U18" s="5"/>
      <c r="V18" s="64">
        <f>SUM(R14:U17)</f>
        <v>1259</v>
      </c>
    </row>
    <row r="19" spans="1:23">
      <c r="A19" s="20" t="s">
        <v>15</v>
      </c>
      <c r="B19" s="63">
        <f>(B16-B17)/(B16+B17)</f>
        <v>0.54292975131602828</v>
      </c>
      <c r="C19" s="20" t="e">
        <f ca="1">_xlfn.FORMULATEXT(B19)</f>
        <v>#N/A</v>
      </c>
      <c r="J19" s="5"/>
      <c r="K19" s="5"/>
      <c r="L19" s="5"/>
      <c r="M19" s="5"/>
      <c r="N19" s="5"/>
      <c r="O19" s="5"/>
      <c r="P19" s="60" t="s">
        <v>66</v>
      </c>
      <c r="Q19" s="60">
        <f>O18-V18</f>
        <v>2991</v>
      </c>
      <c r="R19" s="5"/>
      <c r="S19" s="5"/>
      <c r="T19" s="5"/>
      <c r="U19" s="5"/>
      <c r="V19" s="5"/>
    </row>
    <row r="20" spans="1:23">
      <c r="J20" s="5"/>
      <c r="K20" s="65"/>
      <c r="L20" s="20"/>
      <c r="M20" s="20"/>
      <c r="N20" s="5"/>
      <c r="O20" s="5"/>
      <c r="P20" s="60" t="s">
        <v>67</v>
      </c>
      <c r="Q20" s="60">
        <f>O18+V18</f>
        <v>5509</v>
      </c>
      <c r="R20" s="5"/>
      <c r="S20" s="5"/>
      <c r="T20" s="5"/>
      <c r="U20" s="5"/>
      <c r="V20" s="20"/>
    </row>
    <row r="21" spans="1:23">
      <c r="A21" s="20" t="s">
        <v>17</v>
      </c>
      <c r="B21" s="63">
        <f>B19*SQRT((B16+B17)/(G13*(1-(B19^2))))</f>
        <v>3.9180488274172984</v>
      </c>
      <c r="C21" s="20" t="e">
        <f ca="1">_xlfn.FORMULATEXT(B21)</f>
        <v>#N/A</v>
      </c>
      <c r="J21" s="5"/>
      <c r="K21" s="20"/>
      <c r="L21" s="20"/>
      <c r="M21" s="20"/>
      <c r="N21" s="5"/>
      <c r="O21" s="5"/>
      <c r="P21" s="60"/>
      <c r="Q21" s="60"/>
      <c r="R21" s="5"/>
      <c r="S21" s="5"/>
      <c r="T21" s="5"/>
      <c r="U21" s="5"/>
      <c r="V21" s="5"/>
    </row>
    <row r="22" spans="1:23">
      <c r="A22" s="20" t="s">
        <v>18</v>
      </c>
      <c r="B22" s="63">
        <f>_xlfn.NORM.S.INV(1-0.025)</f>
        <v>1.9599639845400536</v>
      </c>
      <c r="C22" s="20" t="e">
        <f ca="1">_xlfn.FORMULATEXT(B22)</f>
        <v>#N/A</v>
      </c>
      <c r="J22" s="5"/>
      <c r="K22" s="20"/>
      <c r="L22" s="20"/>
      <c r="M22" s="20"/>
      <c r="N22" s="5"/>
      <c r="O22" s="5"/>
      <c r="P22" s="60" t="s">
        <v>15</v>
      </c>
      <c r="Q22" s="60">
        <f>Q19/Q20</f>
        <v>0.54292975131602828</v>
      </c>
      <c r="R22" s="5"/>
      <c r="S22" s="5"/>
      <c r="T22" s="5"/>
      <c r="U22" s="5"/>
      <c r="V22" s="5"/>
    </row>
  </sheetData>
  <sheetProtection algorithmName="SHA-512" hashValue="RefS7IYfQ/AxZrhhVcsOvHXjVI9NatAgCbOpUT29hkkML6RZv7UVi6IKZkdc2WFmp5qy84lxFT3hayWdLN2P8A==" saltValue="7w5VwPSGO8dbwGj9R260S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31"/>
  <sheetViews>
    <sheetView workbookViewId="0">
      <selection activeCell="D16" sqref="D16"/>
    </sheetView>
  </sheetViews>
  <sheetFormatPr defaultColWidth="8.54296875" defaultRowHeight="14.5"/>
  <cols>
    <col min="1" max="1" width="18.7265625" style="20" customWidth="1"/>
    <col min="2" max="6" width="8.7265625" style="20" customWidth="1"/>
    <col min="7" max="7" width="11.54296875" style="20" customWidth="1"/>
    <col min="8" max="8" width="8.54296875" style="20"/>
    <col min="9" max="9" width="3.81640625" style="1" customWidth="1"/>
    <col min="10" max="24" width="8.54296875" style="1"/>
    <col min="25" max="16384" width="8.54296875" style="5"/>
  </cols>
  <sheetData>
    <row r="1" spans="1:23" ht="18.5">
      <c r="A1" s="43" t="s">
        <v>7</v>
      </c>
      <c r="B1" s="44"/>
      <c r="C1" s="44"/>
      <c r="D1" s="44"/>
      <c r="E1" s="44"/>
      <c r="F1" s="44"/>
      <c r="G1" s="44"/>
      <c r="H1" s="44"/>
      <c r="I1" s="44"/>
      <c r="J1" s="45"/>
    </row>
    <row r="2" spans="1:23" ht="19" thickBot="1">
      <c r="A2" s="46" t="s">
        <v>4</v>
      </c>
      <c r="B2" s="47"/>
      <c r="C2" s="47"/>
      <c r="D2" s="47"/>
      <c r="E2" s="47"/>
      <c r="F2" s="47"/>
      <c r="G2" s="47"/>
      <c r="H2" s="47"/>
      <c r="I2" s="47"/>
      <c r="J2" s="48"/>
    </row>
    <row r="3" spans="1:23" ht="15" thickBot="1">
      <c r="A3" s="49" t="s">
        <v>16</v>
      </c>
      <c r="B3" s="50"/>
      <c r="C3" s="51"/>
      <c r="D3" s="52"/>
      <c r="E3" s="52"/>
      <c r="F3" s="52"/>
      <c r="G3" s="52"/>
      <c r="H3" s="52"/>
      <c r="I3" s="52"/>
      <c r="J3" s="53"/>
    </row>
    <row r="4" spans="1:23">
      <c r="A4" s="54"/>
      <c r="B4" s="55"/>
      <c r="C4" s="56"/>
    </row>
    <row r="6" spans="1:23">
      <c r="A6" s="57" t="s">
        <v>5</v>
      </c>
      <c r="B6" s="57" t="s">
        <v>6</v>
      </c>
      <c r="C6" s="57"/>
    </row>
    <row r="7" spans="1:23">
      <c r="A7" s="58" t="s">
        <v>8</v>
      </c>
      <c r="B7" s="59" t="s">
        <v>47</v>
      </c>
      <c r="C7" s="59" t="s">
        <v>10</v>
      </c>
      <c r="D7" s="59" t="s">
        <v>48</v>
      </c>
      <c r="E7" s="59" t="s">
        <v>9</v>
      </c>
      <c r="F7" s="59" t="s">
        <v>49</v>
      </c>
      <c r="G7" s="58" t="s">
        <v>11</v>
      </c>
      <c r="J7" s="60"/>
      <c r="K7" s="60">
        <v>5</v>
      </c>
      <c r="L7" s="60">
        <v>4</v>
      </c>
      <c r="M7" s="60">
        <v>3</v>
      </c>
      <c r="N7" s="60">
        <v>2</v>
      </c>
      <c r="O7" s="60">
        <v>1</v>
      </c>
      <c r="P7" s="5"/>
      <c r="Q7" s="5" t="s">
        <v>61</v>
      </c>
      <c r="R7" s="5" t="s">
        <v>62</v>
      </c>
      <c r="S7" s="5" t="s">
        <v>63</v>
      </c>
      <c r="T7" s="5"/>
      <c r="U7" s="5"/>
      <c r="V7" s="5"/>
    </row>
    <row r="8" spans="1:23">
      <c r="A8" s="58" t="s">
        <v>50</v>
      </c>
      <c r="B8" s="58">
        <f>Data!B9</f>
        <v>28</v>
      </c>
      <c r="C8" s="58">
        <f>Data!B10</f>
        <v>8</v>
      </c>
      <c r="D8" s="58">
        <f>Data!B11</f>
        <v>11</v>
      </c>
      <c r="E8" s="58">
        <f>Data!B12</f>
        <v>0</v>
      </c>
      <c r="F8" s="58">
        <f>Data!B13</f>
        <v>0</v>
      </c>
      <c r="G8" s="58">
        <f>SUM(B8:F8)</f>
        <v>47</v>
      </c>
      <c r="J8" s="60">
        <v>5</v>
      </c>
      <c r="K8" s="61">
        <f>B8</f>
        <v>28</v>
      </c>
      <c r="L8" s="61">
        <f t="shared" ref="L8:O12" si="0">C8</f>
        <v>8</v>
      </c>
      <c r="M8" s="61">
        <f t="shared" si="0"/>
        <v>11</v>
      </c>
      <c r="N8" s="61">
        <f t="shared" si="0"/>
        <v>0</v>
      </c>
      <c r="O8" s="61">
        <f t="shared" si="0"/>
        <v>0</v>
      </c>
      <c r="P8" s="5" t="s">
        <v>9</v>
      </c>
      <c r="Q8" s="61">
        <f>B8</f>
        <v>28</v>
      </c>
      <c r="R8" s="61">
        <f t="shared" ref="R8:U12" si="1">C8</f>
        <v>8</v>
      </c>
      <c r="S8" s="61">
        <f t="shared" si="1"/>
        <v>11</v>
      </c>
      <c r="T8" s="61">
        <f t="shared" si="1"/>
        <v>0</v>
      </c>
      <c r="U8" s="61">
        <f t="shared" si="1"/>
        <v>0</v>
      </c>
      <c r="V8" s="5"/>
    </row>
    <row r="9" spans="1:23">
      <c r="A9" s="58" t="s">
        <v>51</v>
      </c>
      <c r="B9" s="58">
        <f>Data!C9</f>
        <v>9</v>
      </c>
      <c r="C9" s="58">
        <f>Data!C10</f>
        <v>32</v>
      </c>
      <c r="D9" s="58">
        <f>Data!C11</f>
        <v>10</v>
      </c>
      <c r="E9" s="58">
        <f>Data!C12</f>
        <v>0</v>
      </c>
      <c r="F9" s="58">
        <f>Data!C13</f>
        <v>0</v>
      </c>
      <c r="G9" s="58">
        <f>SUM(B9:F9)</f>
        <v>51</v>
      </c>
      <c r="J9" s="60">
        <v>4</v>
      </c>
      <c r="K9" s="61">
        <f t="shared" ref="K9:K12" si="2">B9</f>
        <v>9</v>
      </c>
      <c r="L9" s="61">
        <f t="shared" si="0"/>
        <v>32</v>
      </c>
      <c r="M9" s="61">
        <f t="shared" si="0"/>
        <v>10</v>
      </c>
      <c r="N9" s="61">
        <f t="shared" si="0"/>
        <v>0</v>
      </c>
      <c r="O9" s="61">
        <f t="shared" si="0"/>
        <v>0</v>
      </c>
      <c r="P9" s="5" t="s">
        <v>64</v>
      </c>
      <c r="Q9" s="61">
        <f t="shared" ref="Q9:Q12" si="3">B9</f>
        <v>9</v>
      </c>
      <c r="R9" s="61">
        <f t="shared" si="1"/>
        <v>32</v>
      </c>
      <c r="S9" s="61">
        <f t="shared" si="1"/>
        <v>10</v>
      </c>
      <c r="T9" s="61">
        <f t="shared" si="1"/>
        <v>0</v>
      </c>
      <c r="U9" s="61">
        <f t="shared" si="1"/>
        <v>0</v>
      </c>
      <c r="V9" s="5"/>
    </row>
    <row r="10" spans="1:23">
      <c r="A10" s="58" t="s">
        <v>48</v>
      </c>
      <c r="B10" s="58">
        <f>Data!D9</f>
        <v>10</v>
      </c>
      <c r="C10" s="58">
        <f>Data!D10</f>
        <v>6</v>
      </c>
      <c r="D10" s="58">
        <f>Data!D11</f>
        <v>36</v>
      </c>
      <c r="E10" s="58">
        <f>Data!D12</f>
        <v>0</v>
      </c>
      <c r="F10" s="58">
        <f>Data!D13</f>
        <v>0</v>
      </c>
      <c r="G10" s="58">
        <f>SUM(B10:F10)</f>
        <v>52</v>
      </c>
      <c r="J10" s="60">
        <v>3</v>
      </c>
      <c r="K10" s="61">
        <f t="shared" si="2"/>
        <v>10</v>
      </c>
      <c r="L10" s="61">
        <f t="shared" si="0"/>
        <v>6</v>
      </c>
      <c r="M10" s="61">
        <f t="shared" si="0"/>
        <v>36</v>
      </c>
      <c r="N10" s="61">
        <f t="shared" si="0"/>
        <v>0</v>
      </c>
      <c r="O10" s="61">
        <f t="shared" si="0"/>
        <v>0</v>
      </c>
      <c r="P10" s="5" t="s">
        <v>65</v>
      </c>
      <c r="Q10" s="61">
        <f t="shared" si="3"/>
        <v>10</v>
      </c>
      <c r="R10" s="61">
        <f t="shared" si="1"/>
        <v>6</v>
      </c>
      <c r="S10" s="61">
        <f t="shared" si="1"/>
        <v>36</v>
      </c>
      <c r="T10" s="61">
        <f t="shared" si="1"/>
        <v>0</v>
      </c>
      <c r="U10" s="61">
        <f t="shared" si="1"/>
        <v>0</v>
      </c>
      <c r="V10" s="5"/>
    </row>
    <row r="11" spans="1:23">
      <c r="A11" s="58" t="s">
        <v>9</v>
      </c>
      <c r="B11" s="58">
        <f>Data!E9</f>
        <v>0</v>
      </c>
      <c r="C11" s="58">
        <f>Data!E10</f>
        <v>0</v>
      </c>
      <c r="D11" s="58">
        <f>Data!E11</f>
        <v>0</v>
      </c>
      <c r="E11" s="58">
        <f>Data!E12</f>
        <v>0</v>
      </c>
      <c r="F11" s="58">
        <f>Data!E13</f>
        <v>0</v>
      </c>
      <c r="G11" s="58">
        <f>SUM(B11:F11)</f>
        <v>0</v>
      </c>
      <c r="J11" s="60">
        <v>2</v>
      </c>
      <c r="K11" s="61">
        <f t="shared" si="2"/>
        <v>0</v>
      </c>
      <c r="L11" s="61">
        <f t="shared" si="0"/>
        <v>0</v>
      </c>
      <c r="M11" s="61">
        <f t="shared" si="0"/>
        <v>0</v>
      </c>
      <c r="N11" s="61">
        <f t="shared" si="0"/>
        <v>0</v>
      </c>
      <c r="O11" s="61">
        <f t="shared" si="0"/>
        <v>0</v>
      </c>
      <c r="P11" s="5"/>
      <c r="Q11" s="61">
        <f t="shared" si="3"/>
        <v>0</v>
      </c>
      <c r="R11" s="61">
        <f t="shared" si="1"/>
        <v>0</v>
      </c>
      <c r="S11" s="61">
        <f t="shared" si="1"/>
        <v>0</v>
      </c>
      <c r="T11" s="61">
        <f t="shared" si="1"/>
        <v>0</v>
      </c>
      <c r="U11" s="61">
        <f t="shared" si="1"/>
        <v>0</v>
      </c>
      <c r="V11" s="5"/>
    </row>
    <row r="12" spans="1:23">
      <c r="A12" s="58" t="s">
        <v>52</v>
      </c>
      <c r="B12" s="58">
        <f>Data!F9</f>
        <v>0</v>
      </c>
      <c r="C12" s="58">
        <f>Data!F10</f>
        <v>0</v>
      </c>
      <c r="D12" s="58">
        <f>Data!F11</f>
        <v>0</v>
      </c>
      <c r="E12" s="58">
        <f>Data!F12</f>
        <v>0</v>
      </c>
      <c r="F12" s="58">
        <f>Data!F13</f>
        <v>0</v>
      </c>
      <c r="G12" s="58">
        <f>SUM(B12:F12)</f>
        <v>0</v>
      </c>
      <c r="J12" s="60">
        <v>1</v>
      </c>
      <c r="K12" s="61">
        <f t="shared" si="2"/>
        <v>0</v>
      </c>
      <c r="L12" s="61">
        <f t="shared" si="0"/>
        <v>0</v>
      </c>
      <c r="M12" s="61">
        <f t="shared" si="0"/>
        <v>0</v>
      </c>
      <c r="N12" s="61">
        <f t="shared" si="0"/>
        <v>0</v>
      </c>
      <c r="O12" s="61">
        <f t="shared" si="0"/>
        <v>0</v>
      </c>
      <c r="P12" s="5"/>
      <c r="Q12" s="61">
        <f t="shared" si="3"/>
        <v>0</v>
      </c>
      <c r="R12" s="61">
        <f t="shared" si="1"/>
        <v>0</v>
      </c>
      <c r="S12" s="61">
        <f t="shared" si="1"/>
        <v>0</v>
      </c>
      <c r="T12" s="61">
        <f t="shared" si="1"/>
        <v>0</v>
      </c>
      <c r="U12" s="61">
        <f t="shared" si="1"/>
        <v>0</v>
      </c>
      <c r="V12" s="5"/>
    </row>
    <row r="13" spans="1:23">
      <c r="A13" s="58" t="s">
        <v>11</v>
      </c>
      <c r="B13" s="58">
        <f>SUM(B8:B12)</f>
        <v>47</v>
      </c>
      <c r="C13" s="58">
        <f>SUM(C8:C12)</f>
        <v>46</v>
      </c>
      <c r="D13" s="58">
        <f>SUM(D8:D12)</f>
        <v>57</v>
      </c>
      <c r="E13" s="58">
        <f>SUM(E8:E12)</f>
        <v>0</v>
      </c>
      <c r="F13" s="58">
        <f>SUM(F8:F12)</f>
        <v>0</v>
      </c>
      <c r="G13" s="58">
        <f t="shared" ref="G13" si="4">SUM(G8:G12)</f>
        <v>150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F14" s="5"/>
      <c r="G14" s="5"/>
      <c r="H14" s="5"/>
      <c r="I14" s="5"/>
      <c r="J14" s="5"/>
      <c r="K14" s="62">
        <f>K8*SUM(L9:O12)</f>
        <v>2352</v>
      </c>
      <c r="L14" s="62">
        <f>L8*SUM(M9:O12)</f>
        <v>368</v>
      </c>
      <c r="M14" s="62">
        <f>M8*SUM(N9:O12)</f>
        <v>0</v>
      </c>
      <c r="N14" s="62">
        <f>N8*SUM(O9:O12)</f>
        <v>0</v>
      </c>
      <c r="O14" s="5"/>
      <c r="P14" s="5"/>
      <c r="Q14" s="5"/>
      <c r="R14" s="5">
        <f>R8*SUM(Q9:Q12)</f>
        <v>152</v>
      </c>
      <c r="S14" s="5">
        <f>S8*SUM(Q9:R12)</f>
        <v>627</v>
      </c>
      <c r="T14" s="5">
        <f>T8*SUM(Q9:S12)</f>
        <v>0</v>
      </c>
      <c r="U14" s="5">
        <f>U8*SUM(Q9:T12)</f>
        <v>0</v>
      </c>
      <c r="V14" s="5">
        <f>U8*SUM(Q9:T12)+T8*SUM(Q9:S12)+S8*SUM(Q9:R12)+R8*SUM(Q9:Q12)</f>
        <v>779</v>
      </c>
      <c r="W14" s="1" t="e">
        <f ca="1">_xlfn.FORMULATEXT(V14)</f>
        <v>#N/A</v>
      </c>
    </row>
    <row r="15" spans="1:23">
      <c r="A15" s="58" t="s">
        <v>12</v>
      </c>
      <c r="B15" s="58" t="s">
        <v>31</v>
      </c>
      <c r="C15" s="58" t="s">
        <v>32</v>
      </c>
      <c r="D15" s="58" t="s">
        <v>33</v>
      </c>
      <c r="E15" s="58" t="s">
        <v>34</v>
      </c>
      <c r="F15" s="5"/>
      <c r="G15" s="5"/>
      <c r="H15" s="5"/>
      <c r="I15" s="5"/>
      <c r="J15" s="5"/>
      <c r="K15" s="62">
        <f>K9*SUM(L10:O12)</f>
        <v>378</v>
      </c>
      <c r="L15" s="62">
        <f>L9*SUM(M10:O12)</f>
        <v>1152</v>
      </c>
      <c r="M15" s="62">
        <f>M9*SUM(N10:O12)</f>
        <v>0</v>
      </c>
      <c r="N15" s="62">
        <f>N9*SUM(O10:O12)</f>
        <v>0</v>
      </c>
      <c r="O15" s="5"/>
      <c r="P15" s="5"/>
      <c r="Q15" s="5"/>
      <c r="R15" s="5">
        <f>R9*SUM(Q10:Q12)</f>
        <v>320</v>
      </c>
      <c r="S15" s="5">
        <f>S9*SUM(Q10:R12)</f>
        <v>160</v>
      </c>
      <c r="T15" s="5">
        <f>T9*SUM(Q10:S12)</f>
        <v>0</v>
      </c>
      <c r="U15" s="5">
        <f>U9*SUM(Q10:T12)</f>
        <v>0</v>
      </c>
      <c r="V15" s="5">
        <f>U9*SUM(Q10:T12)+T9*SUM(Q10:S12)+S9*SUM(Q10:R12)+R9*SUM(Q10:Q12)</f>
        <v>480</v>
      </c>
      <c r="W15" s="1" t="e">
        <f ca="1">_xlfn.FORMULATEXT(V15)</f>
        <v>#N/A</v>
      </c>
    </row>
    <row r="16" spans="1:23">
      <c r="A16" s="58" t="s">
        <v>13</v>
      </c>
      <c r="B16" s="58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4250</v>
      </c>
      <c r="C16" s="58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4250</v>
      </c>
      <c r="D16" s="58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4250</v>
      </c>
      <c r="E16" s="58">
        <f>B8*SUM(C9:F12)+C8*SUM(D9:F12)+D8*SUM(E9:F12)+E8*SUM(F9:F12)+B9*SUM(C10:F12)+C9*SUM(D10:F12)+D9*SUM(E10:F12)+E9*SUM(F10:F12)+B10*SUM(C11:F12)+C10*SUM(D11:F12)+D10*SUM(E11:F12)+E10*SUM(F11:F12)+B11*SUM(C12:F12)+C11*SUM(D12:F12)+D11*SUM(E12:F12)+E11*SUM(F12)</f>
        <v>4250</v>
      </c>
      <c r="F16" s="5"/>
      <c r="G16" s="5"/>
      <c r="H16" s="5"/>
      <c r="I16" s="5"/>
      <c r="J16" s="5"/>
      <c r="K16" s="62">
        <f>K10*SUM(L11:O12)</f>
        <v>0</v>
      </c>
      <c r="L16" s="62">
        <f>L10*SUM(M11:O12)</f>
        <v>0</v>
      </c>
      <c r="M16" s="62">
        <f>M10*SUM(N11:O12)</f>
        <v>0</v>
      </c>
      <c r="N16" s="62">
        <f>N10*SUM(O11:O12)</f>
        <v>0</v>
      </c>
      <c r="O16" s="5"/>
      <c r="P16" s="5"/>
      <c r="Q16" s="5"/>
      <c r="R16" s="5">
        <f>R10*SUM(Q11:Q12)</f>
        <v>0</v>
      </c>
      <c r="S16" s="5">
        <f>S10*SUM(Q11:R12)</f>
        <v>0</v>
      </c>
      <c r="T16" s="5">
        <f>T10*SUM(Q11:S12)</f>
        <v>0</v>
      </c>
      <c r="U16" s="5">
        <f>U10*SUM(Q11:T12)</f>
        <v>0</v>
      </c>
      <c r="V16" s="5">
        <f>U10*SUM(Q11:T12)+T10*SUM(Q11:S12)+S10*SUM(Q11:R12)+R10*SUM(Q11:Q12)</f>
        <v>0</v>
      </c>
      <c r="W16" s="1" t="e">
        <f ca="1">_xlfn.FORMULATEXT(V16)</f>
        <v>#N/A</v>
      </c>
    </row>
    <row r="17" spans="1:23">
      <c r="A17" s="58" t="s">
        <v>14</v>
      </c>
      <c r="B17" s="58">
        <f>F8*SUM(B9:E12)+E8*SUM(B9:D12)+D8*SUM(B9:C12)+C8*SUM(B9:B12)+F9*SUM(B10:E12)+E9*SUM(B10:D12)+D9*SUM(B10:C12)+C9*SUM(B10:B12)+F10*SUM(B11:E12)+E10*SUM(B11:D12)+D10*SUM(B11:C12)+C10*SUM(B11:B12)+F11*SUM(B12:E12)+E11*SUM(B12:D12)+D11*SUM(B12:C12)+C11*SUM(B12)</f>
        <v>1259</v>
      </c>
      <c r="C17" s="58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1259</v>
      </c>
      <c r="D17" s="58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1259</v>
      </c>
      <c r="E17" s="58">
        <f>F8*SUM(B9:E11)+E8*SUM(B9:D11)+D8*SUM(B9:C12)+C8*SUM(B9:B12)+F9*SUM(B10:E12)+E9*SUM(B10:D12)+D9*SUM(B10:C12)+C9*SUM(B10:B12)+F10*SUM(B11:E12)+E10*SUM(B11:D12)+D10*SUM(B11:C12)+C10*SUM(B11:B12)+F11*SUM(B12:E12)+E11*SUM(B12:D12)+D11*SUM(B12:C12)+C11*SUM(B12)</f>
        <v>1259</v>
      </c>
      <c r="F17" s="5"/>
      <c r="G17" s="5"/>
      <c r="H17" s="5"/>
      <c r="I17" s="5"/>
      <c r="J17" s="5"/>
      <c r="K17" s="62">
        <f>K11*SUM(L12:O12)</f>
        <v>0</v>
      </c>
      <c r="L17" s="62">
        <f>L11*SUM(M12:O12)</f>
        <v>0</v>
      </c>
      <c r="M17" s="62">
        <f>M11*SUM(N12:O12)</f>
        <v>0</v>
      </c>
      <c r="N17" s="62">
        <f>N11*SUM(O12)</f>
        <v>0</v>
      </c>
      <c r="O17" s="5"/>
      <c r="P17" s="5"/>
      <c r="Q17" s="5"/>
      <c r="R17" s="5">
        <f>R11*SUM(Q12)</f>
        <v>0</v>
      </c>
      <c r="S17" s="5">
        <f>S11*SUM(Q12:R12)</f>
        <v>0</v>
      </c>
      <c r="T17" s="5">
        <f>T11*SUM(Q12:S12)</f>
        <v>0</v>
      </c>
      <c r="U17" s="5">
        <f>U11*SUM(Q12:T12)</f>
        <v>0</v>
      </c>
      <c r="V17" s="5">
        <f>U11*SUM(Q12:T12)+T11*SUM(Q12:S12)+S11*SUM(Q12:R12)+R11*SUM(Q12)</f>
        <v>0</v>
      </c>
      <c r="W17" s="1" t="e">
        <f ca="1">_xlfn.FORMULATEXT(V17)</f>
        <v>#N/A</v>
      </c>
    </row>
    <row r="18" spans="1:23">
      <c r="F18" s="5"/>
      <c r="G18" s="5"/>
      <c r="H18" s="5"/>
      <c r="I18" s="5"/>
      <c r="J18" s="5"/>
      <c r="K18" s="5"/>
      <c r="L18" s="5"/>
      <c r="M18" s="5"/>
      <c r="N18" s="5"/>
      <c r="O18" s="64">
        <f>SUM(K14:N17)</f>
        <v>4250</v>
      </c>
      <c r="P18" s="5"/>
      <c r="Q18" s="5"/>
      <c r="R18" s="5"/>
      <c r="S18" s="5"/>
      <c r="T18" s="5"/>
      <c r="U18" s="5"/>
      <c r="V18" s="64">
        <f>SUM(R14:U17)</f>
        <v>1259</v>
      </c>
    </row>
    <row r="19" spans="1:23">
      <c r="A19" s="20" t="s">
        <v>15</v>
      </c>
      <c r="B19" s="63">
        <f>(B16-B17)/(B16+B17)</f>
        <v>0.54292975131602828</v>
      </c>
      <c r="C19" s="20" t="e">
        <f ca="1">_xlfn.FORMULATEXT(B19)</f>
        <v>#N/A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60" t="s">
        <v>66</v>
      </c>
      <c r="Q19" s="60">
        <f>O18-V18</f>
        <v>2991</v>
      </c>
      <c r="R19" s="5"/>
      <c r="S19" s="5"/>
      <c r="T19" s="5"/>
      <c r="U19" s="5"/>
      <c r="V19" s="5"/>
    </row>
    <row r="20" spans="1:23">
      <c r="J20" s="5"/>
      <c r="K20" s="65"/>
      <c r="L20" s="20"/>
      <c r="M20" s="20"/>
      <c r="N20" s="5"/>
      <c r="O20" s="5"/>
      <c r="P20" s="60" t="s">
        <v>67</v>
      </c>
      <c r="Q20" s="60">
        <f>O18+V18</f>
        <v>5509</v>
      </c>
      <c r="R20" s="5"/>
      <c r="S20" s="5"/>
      <c r="T20" s="5"/>
      <c r="U20" s="5"/>
      <c r="V20" s="20"/>
    </row>
    <row r="21" spans="1:23">
      <c r="A21" s="20" t="s">
        <v>17</v>
      </c>
      <c r="B21" s="63">
        <f>B19*SQRT((B16+B17)/(G13*(1-(B19^2))))</f>
        <v>3.9180488274172984</v>
      </c>
      <c r="C21" s="20" t="e">
        <f ca="1">_xlfn.FORMULATEXT(B21)</f>
        <v>#N/A</v>
      </c>
      <c r="J21" s="5"/>
      <c r="K21" s="20"/>
      <c r="L21" s="20"/>
      <c r="M21" s="20"/>
      <c r="N21" s="5"/>
      <c r="O21" s="5"/>
      <c r="P21" s="60"/>
      <c r="Q21" s="60"/>
      <c r="R21" s="5"/>
      <c r="S21" s="5"/>
      <c r="T21" s="5"/>
      <c r="U21" s="5"/>
      <c r="V21" s="5"/>
    </row>
    <row r="22" spans="1:23">
      <c r="A22" s="20" t="s">
        <v>18</v>
      </c>
      <c r="B22" s="63">
        <f>_xlfn.NORM.S.INV(1-0.025)</f>
        <v>1.9599639845400536</v>
      </c>
      <c r="C22" s="20" t="e">
        <f ca="1">_xlfn.FORMULATEXT(B22)</f>
        <v>#N/A</v>
      </c>
      <c r="J22" s="5"/>
      <c r="K22" s="20"/>
      <c r="L22" s="20"/>
      <c r="M22" s="20"/>
      <c r="N22" s="5"/>
      <c r="O22" s="5"/>
      <c r="P22" s="60" t="s">
        <v>15</v>
      </c>
      <c r="Q22" s="60">
        <f>Q19/Q20</f>
        <v>0.54292975131602828</v>
      </c>
      <c r="R22" s="5"/>
      <c r="S22" s="5"/>
      <c r="T22" s="5"/>
      <c r="U22" s="5"/>
      <c r="V22" s="5"/>
    </row>
    <row r="26" spans="1:23">
      <c r="B26" s="61">
        <v>10</v>
      </c>
      <c r="C26" s="61">
        <v>11</v>
      </c>
      <c r="D26" s="61">
        <v>12</v>
      </c>
      <c r="E26" s="61">
        <v>13</v>
      </c>
      <c r="F26" s="61">
        <v>14</v>
      </c>
      <c r="H26" s="66">
        <v>10</v>
      </c>
      <c r="I26" s="66">
        <v>15</v>
      </c>
      <c r="J26" s="66">
        <v>20</v>
      </c>
      <c r="K26" s="66">
        <v>25</v>
      </c>
      <c r="L26" s="66">
        <v>30</v>
      </c>
      <c r="M26" s="67">
        <f>SUM(H26:L26)</f>
        <v>100</v>
      </c>
    </row>
    <row r="27" spans="1:23">
      <c r="B27" s="61">
        <v>15</v>
      </c>
      <c r="C27" s="61">
        <v>16</v>
      </c>
      <c r="D27" s="61">
        <v>17</v>
      </c>
      <c r="E27" s="61">
        <v>18</v>
      </c>
      <c r="F27" s="61">
        <v>19</v>
      </c>
      <c r="H27" s="66">
        <v>11</v>
      </c>
      <c r="I27" s="66">
        <v>16</v>
      </c>
      <c r="J27" s="66">
        <v>21</v>
      </c>
      <c r="K27" s="66">
        <v>26</v>
      </c>
      <c r="L27" s="66">
        <v>31</v>
      </c>
      <c r="M27" s="67">
        <f t="shared" ref="M27:M30" si="5">SUM(H27:L27)</f>
        <v>105</v>
      </c>
    </row>
    <row r="28" spans="1:23">
      <c r="B28" s="61">
        <v>20</v>
      </c>
      <c r="C28" s="61">
        <v>21</v>
      </c>
      <c r="D28" s="61">
        <v>22</v>
      </c>
      <c r="E28" s="61">
        <v>23</v>
      </c>
      <c r="F28" s="61">
        <v>24</v>
      </c>
      <c r="H28" s="66">
        <v>12</v>
      </c>
      <c r="I28" s="66">
        <v>17</v>
      </c>
      <c r="J28" s="66">
        <v>22</v>
      </c>
      <c r="K28" s="66">
        <v>27</v>
      </c>
      <c r="L28" s="66">
        <v>32</v>
      </c>
      <c r="M28" s="67">
        <f t="shared" si="5"/>
        <v>110</v>
      </c>
    </row>
    <row r="29" spans="1:23">
      <c r="B29" s="61">
        <v>25</v>
      </c>
      <c r="C29" s="61">
        <v>26</v>
      </c>
      <c r="D29" s="61">
        <v>27</v>
      </c>
      <c r="E29" s="61">
        <v>28</v>
      </c>
      <c r="F29" s="61">
        <v>29</v>
      </c>
      <c r="H29" s="66">
        <v>13</v>
      </c>
      <c r="I29" s="66">
        <v>18</v>
      </c>
      <c r="J29" s="66">
        <v>23</v>
      </c>
      <c r="K29" s="66">
        <v>28</v>
      </c>
      <c r="L29" s="66">
        <v>33</v>
      </c>
      <c r="M29" s="67">
        <f t="shared" si="5"/>
        <v>115</v>
      </c>
    </row>
    <row r="30" spans="1:23">
      <c r="B30" s="61">
        <v>30</v>
      </c>
      <c r="C30" s="61">
        <v>31</v>
      </c>
      <c r="D30" s="61">
        <v>32</v>
      </c>
      <c r="E30" s="61">
        <v>33</v>
      </c>
      <c r="F30" s="61">
        <v>34</v>
      </c>
      <c r="H30" s="66">
        <v>14</v>
      </c>
      <c r="I30" s="66">
        <v>19</v>
      </c>
      <c r="J30" s="66">
        <v>24</v>
      </c>
      <c r="K30" s="66">
        <v>29</v>
      </c>
      <c r="L30" s="66">
        <v>34</v>
      </c>
      <c r="M30" s="67">
        <f t="shared" si="5"/>
        <v>120</v>
      </c>
    </row>
    <row r="31" spans="1:23">
      <c r="H31" s="68">
        <f>SUM(H26:H30)</f>
        <v>60</v>
      </c>
      <c r="I31" s="68">
        <f t="shared" ref="I31:M31" si="6">SUM(I26:I30)</f>
        <v>85</v>
      </c>
      <c r="J31" s="68">
        <f t="shared" si="6"/>
        <v>110</v>
      </c>
      <c r="K31" s="68">
        <f t="shared" si="6"/>
        <v>135</v>
      </c>
      <c r="L31" s="68">
        <f t="shared" si="6"/>
        <v>160</v>
      </c>
      <c r="M31" s="68">
        <f t="shared" si="6"/>
        <v>550</v>
      </c>
    </row>
  </sheetData>
  <sheetProtection algorithmName="SHA-512" hashValue="5UK0UWC3Z+9IkAFaraKrXd/8VemfdrSt7HWB5XLdGjtz9L9o5+RBfYFyW9sjX1YAICoEEcyCcAZ1pJvQ+LqYCA==" saltValue="MucWE4BoNoC87hapVIzPU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23"/>
  <sheetViews>
    <sheetView workbookViewId="0">
      <selection sqref="A1:XFD1048576"/>
    </sheetView>
  </sheetViews>
  <sheetFormatPr defaultColWidth="8.54296875" defaultRowHeight="14.5"/>
  <cols>
    <col min="1" max="9" width="8.54296875" style="1"/>
    <col min="10" max="16384" width="8.54296875" style="5"/>
  </cols>
  <sheetData>
    <row r="7" spans="1:8">
      <c r="A7" s="5"/>
      <c r="B7" s="5" t="s">
        <v>61</v>
      </c>
      <c r="C7" s="5" t="s">
        <v>62</v>
      </c>
      <c r="D7" s="5" t="s">
        <v>63</v>
      </c>
      <c r="E7" s="5"/>
      <c r="F7" s="5"/>
      <c r="G7" s="5"/>
    </row>
    <row r="8" spans="1:8">
      <c r="A8" s="5" t="s">
        <v>9</v>
      </c>
      <c r="B8" s="61">
        <v>10</v>
      </c>
      <c r="C8" s="61">
        <v>11</v>
      </c>
      <c r="D8" s="61">
        <v>12</v>
      </c>
      <c r="E8" s="61">
        <v>13</v>
      </c>
      <c r="F8" s="61">
        <v>14</v>
      </c>
      <c r="G8" s="5"/>
    </row>
    <row r="9" spans="1:8">
      <c r="A9" s="5" t="s">
        <v>64</v>
      </c>
      <c r="B9" s="61">
        <v>15</v>
      </c>
      <c r="C9" s="61">
        <v>16</v>
      </c>
      <c r="D9" s="61">
        <v>17</v>
      </c>
      <c r="E9" s="61">
        <v>18</v>
      </c>
      <c r="F9" s="61">
        <v>19</v>
      </c>
      <c r="G9" s="5"/>
    </row>
    <row r="10" spans="1:8">
      <c r="A10" s="5" t="s">
        <v>65</v>
      </c>
      <c r="B10" s="61">
        <v>20</v>
      </c>
      <c r="C10" s="61">
        <v>21</v>
      </c>
      <c r="D10" s="61">
        <v>22</v>
      </c>
      <c r="E10" s="61">
        <v>23</v>
      </c>
      <c r="F10" s="61">
        <v>24</v>
      </c>
      <c r="G10" s="5"/>
    </row>
    <row r="11" spans="1:8">
      <c r="A11" s="5"/>
      <c r="B11" s="61">
        <v>25</v>
      </c>
      <c r="C11" s="61">
        <v>26</v>
      </c>
      <c r="D11" s="61">
        <v>27</v>
      </c>
      <c r="E11" s="61">
        <v>28</v>
      </c>
      <c r="F11" s="61">
        <v>29</v>
      </c>
      <c r="G11" s="5"/>
    </row>
    <row r="12" spans="1:8">
      <c r="A12" s="5"/>
      <c r="B12" s="61">
        <v>30</v>
      </c>
      <c r="C12" s="61">
        <v>31</v>
      </c>
      <c r="D12" s="61">
        <v>32</v>
      </c>
      <c r="E12" s="61">
        <v>33</v>
      </c>
      <c r="F12" s="61">
        <v>34</v>
      </c>
      <c r="G12" s="5"/>
    </row>
    <row r="13" spans="1:8">
      <c r="A13" s="5"/>
      <c r="B13" s="5"/>
      <c r="C13" s="5"/>
      <c r="D13" s="5"/>
      <c r="E13" s="5"/>
      <c r="F13" s="5"/>
      <c r="G13" s="5"/>
    </row>
    <row r="14" spans="1:8">
      <c r="A14" s="5"/>
      <c r="B14" s="5"/>
      <c r="C14" s="5">
        <f>C8*SUM(B9:B12)</f>
        <v>990</v>
      </c>
      <c r="D14" s="5">
        <f>D8*SUM(B9:C12)</f>
        <v>2208</v>
      </c>
      <c r="E14" s="5">
        <f>E8*SUM(B9:D12)</f>
        <v>3666</v>
      </c>
      <c r="F14" s="5">
        <f>F8*SUM(B9:E12)</f>
        <v>5376</v>
      </c>
      <c r="G14" s="5">
        <f>F8*SUM(B9:E12)+E8*SUM(B9:D12)+D8*SUM(B9:C12)+C8*SUM(B9:B12)</f>
        <v>12240</v>
      </c>
      <c r="H14" s="1" t="e">
        <f ca="1">_xlfn.FORMULATEXT(G14)</f>
        <v>#N/A</v>
      </c>
    </row>
    <row r="15" spans="1:8">
      <c r="A15" s="5"/>
      <c r="B15" s="5"/>
      <c r="C15" s="5">
        <f>C9*SUM(B10:B12)</f>
        <v>1200</v>
      </c>
      <c r="D15" s="5">
        <f>D9*SUM(B10:C12)</f>
        <v>2601</v>
      </c>
      <c r="E15" s="5">
        <f>E9*SUM(B10:D12)</f>
        <v>4212</v>
      </c>
      <c r="F15" s="5">
        <f>F9*SUM(B10:E12)</f>
        <v>6042</v>
      </c>
      <c r="G15" s="5">
        <f>F9*SUM(B10:E12)+E9*SUM(B10:D12)+D9*SUM(B10:C12)+C9*SUM(B10:B12)</f>
        <v>14055</v>
      </c>
      <c r="H15" s="1" t="e">
        <f ca="1">_xlfn.FORMULATEXT(G15)</f>
        <v>#N/A</v>
      </c>
    </row>
    <row r="16" spans="1:8">
      <c r="A16" s="5"/>
      <c r="B16" s="5"/>
      <c r="C16" s="5">
        <f>C10*SUM(B11:B12)</f>
        <v>1155</v>
      </c>
      <c r="D16" s="5">
        <f>D10*SUM(B11:C12)</f>
        <v>2464</v>
      </c>
      <c r="E16" s="5">
        <f>E10*SUM(B11:D12)</f>
        <v>3933</v>
      </c>
      <c r="F16" s="5">
        <f>F10*SUM(B11:E12)</f>
        <v>5568</v>
      </c>
      <c r="G16" s="5">
        <f>F10*SUM(B11:E12)+E10*SUM(B11:D12)+D10*SUM(B11:C12)+C10*SUM(B11:B12)</f>
        <v>13120</v>
      </c>
      <c r="H16" s="1" t="e">
        <f ca="1">_xlfn.FORMULATEXT(G16)</f>
        <v>#N/A</v>
      </c>
    </row>
    <row r="17" spans="1:8">
      <c r="A17" s="5"/>
      <c r="B17" s="5"/>
      <c r="C17" s="5">
        <f>C11*SUM(B12)</f>
        <v>780</v>
      </c>
      <c r="D17" s="5">
        <f>D11*SUM(B12:C12)</f>
        <v>1647</v>
      </c>
      <c r="E17" s="5">
        <f>E11*SUM(B12:D12)</f>
        <v>2604</v>
      </c>
      <c r="F17" s="5">
        <f>F11*SUM(B12:E12)</f>
        <v>3654</v>
      </c>
      <c r="G17" s="5">
        <f>F11*SUM(B12:E12)+E11*SUM(B12:D12)+D11*SUM(B12:C12)+C11*SUM(B12)</f>
        <v>8685</v>
      </c>
      <c r="H17" s="1" t="e">
        <f ca="1">_xlfn.FORMULATEXT(G17)</f>
        <v>#N/A</v>
      </c>
    </row>
    <row r="18" spans="1:8">
      <c r="A18" s="5"/>
      <c r="B18" s="5"/>
      <c r="C18" s="5"/>
      <c r="D18" s="5"/>
      <c r="E18" s="5"/>
      <c r="F18" s="5"/>
      <c r="G18" s="64">
        <f>SUM(C14:F17)</f>
        <v>48100</v>
      </c>
    </row>
    <row r="19" spans="1:8">
      <c r="A19" s="5" t="s">
        <v>66</v>
      </c>
      <c r="B19" s="5" t="e">
        <f>#REF!-G18</f>
        <v>#REF!</v>
      </c>
      <c r="C19" s="5"/>
      <c r="D19" s="5"/>
      <c r="E19" s="5"/>
      <c r="F19" s="5"/>
      <c r="G19" s="5">
        <f>SUM(G14:G17)</f>
        <v>48100</v>
      </c>
    </row>
    <row r="20" spans="1:8">
      <c r="A20" s="5" t="s">
        <v>67</v>
      </c>
      <c r="B20" s="5" t="e">
        <f>#REF!+G18</f>
        <v>#REF!</v>
      </c>
      <c r="C20" s="5"/>
      <c r="D20" s="5"/>
      <c r="E20" s="5"/>
      <c r="F20" s="5"/>
      <c r="G20" s="20" t="e">
        <f>#REF!*SUM(#REF!)+#REF!*SUM(#REF!)+#REF!*SUM(#REF!)+#REF!*SUM(#REF!)</f>
        <v>#REF!</v>
      </c>
      <c r="H20" s="1" t="e">
        <f ca="1">_xlfn.FORMULATEXT(G20)</f>
        <v>#N/A</v>
      </c>
    </row>
    <row r="21" spans="1:8">
      <c r="A21" s="5"/>
      <c r="B21" s="5"/>
      <c r="C21" s="5"/>
      <c r="D21" s="5"/>
      <c r="E21" s="5"/>
      <c r="F21" s="5"/>
      <c r="G21" s="5" t="e">
        <f>#REF!*SUM(#REF!)+#REF!*SUM(#REF!)+#REF!*SUM(#REF!)+#REF!*SUM(#REF!)</f>
        <v>#REF!</v>
      </c>
      <c r="H21" s="1" t="e">
        <f t="shared" ref="H21:H23" ca="1" si="0">_xlfn.FORMULATEXT(G21)</f>
        <v>#N/A</v>
      </c>
    </row>
    <row r="22" spans="1:8">
      <c r="A22" s="5" t="s">
        <v>15</v>
      </c>
      <c r="B22" s="5" t="e">
        <f>B19/B20</f>
        <v>#REF!</v>
      </c>
      <c r="C22" s="5"/>
      <c r="D22" s="5"/>
      <c r="E22" s="5"/>
      <c r="F22" s="5"/>
      <c r="G22" s="5" t="e">
        <f>#REF!*SUM(#REF!)+#REF!*SUM(#REF!)+#REF!*SUM(#REF!)+#REF!*SUM(#REF!)</f>
        <v>#REF!</v>
      </c>
      <c r="H22" s="1" t="e">
        <f t="shared" ca="1" si="0"/>
        <v>#N/A</v>
      </c>
    </row>
    <row r="23" spans="1:8">
      <c r="G23" s="1" t="e">
        <f>#REF!*SUM(#REF!)+#REF!*SUM(#REF!)+#REF!*SUM(#REF!)+#REF!*SUM(#REF!)</f>
        <v>#REF!</v>
      </c>
      <c r="H23" s="1" t="e">
        <f t="shared" ca="1" si="0"/>
        <v>#N/A</v>
      </c>
    </row>
  </sheetData>
  <sheetProtection algorithmName="SHA-512" hashValue="hhLGFUqp79HkYRHks+j/3065gYQG5RuCz+2QnYC23yJRzdPskG5z2zhPTo3A+Ix434B8AHkL5/++sYm4LoG97g==" saltValue="v5mo7dSY3nhIiRNWmf/Cp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74"/>
  <sheetViews>
    <sheetView workbookViewId="0">
      <selection activeCell="H11" sqref="H11"/>
    </sheetView>
  </sheetViews>
  <sheetFormatPr defaultRowHeight="14.5"/>
  <cols>
    <col min="1" max="1" width="4.453125" style="1" customWidth="1"/>
    <col min="2" max="2" width="22.36328125" style="5" customWidth="1"/>
    <col min="3" max="3" width="8.54296875" style="5" customWidth="1"/>
    <col min="4" max="4" width="8.90625" style="5" customWidth="1"/>
    <col min="5" max="25" width="8.7265625" style="1"/>
    <col min="26" max="16384" width="8.7265625" style="5"/>
  </cols>
  <sheetData>
    <row r="1" spans="2:10" s="1" customFormat="1"/>
    <row r="2" spans="2:10" s="1" customFormat="1"/>
    <row r="3" spans="2:10" ht="18.5">
      <c r="B3" s="69" t="str">
        <f>IF(Data!B9="","","ค่า Gamma   เท่ากับ")</f>
        <v>ค่า Gamma   เท่ากับ</v>
      </c>
      <c r="C3" s="70">
        <f>Analysis!B19</f>
        <v>0.54292975131602828</v>
      </c>
      <c r="D3" s="71" t="str">
        <f>IF(C3="","",IF(C3&lt;=-0.8,"มีความสัมพันธ์กันสูงมากในทิศทางตรงกันข้าม",IF(C3&lt;=-0.6,"มีความสัมพันธ์กันสูงในทิศทางตรงกันข้าม",IF(C3&lt;=-0.4,"มีความสัมพันธ์กันปานกลางในทิศทางตรงกันข้าม",IF(C3&lt;=-0.2,"มีความสัมพันธ์กันน้อยในทิศทางตรงกันข้าม",IF(C3&lt;=-0.001,"มีความสัมพันธ์กันน้อยมากในทิศทางตรงกันข้าม",IF(C3&gt;=0.8,"มีความสัมพันธ์กันสูงมาก",IF(C3&gt;=0.6,"มีความสัมพันธ์กันสูง",IF(C3&gt;=0.4,"มีความสัมพันธ์กันปานกลาง",IF(C3&gt;=0.2,"มีความสัมพันธ์กันน้อย",IF(C3&gt;=0.001,"มีความสัมพันธ์กันน้อยมาก",IF(C3=0,"ไม่สัมพันธ์กัน",))))))))))))</f>
        <v>มีความสัมพันธ์กันปานกลาง</v>
      </c>
      <c r="E3" s="72"/>
      <c r="F3" s="72"/>
      <c r="G3" s="73"/>
      <c r="H3" s="73"/>
      <c r="I3" s="73"/>
      <c r="J3" s="74"/>
    </row>
    <row r="4" spans="2:10" s="1" customFormat="1"/>
    <row r="5" spans="2:10" s="1" customFormat="1"/>
    <row r="6" spans="2:10" s="1" customFormat="1"/>
    <row r="7" spans="2:10" s="1" customFormat="1"/>
    <row r="8" spans="2:10" s="1" customFormat="1"/>
    <row r="9" spans="2:10" s="1" customFormat="1"/>
    <row r="10" spans="2:10" s="1" customFormat="1"/>
    <row r="11" spans="2:10" s="1" customFormat="1"/>
    <row r="12" spans="2:10" s="1" customFormat="1"/>
    <row r="13" spans="2:10" s="1" customFormat="1"/>
    <row r="14" spans="2:10" s="1" customFormat="1"/>
    <row r="15" spans="2:10" s="1" customFormat="1"/>
    <row r="16" spans="2:10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</sheetData>
  <sheetProtection algorithmName="SHA-512" hashValue="k7qTBEKre7mWlBdV1vBJRYOOb8rJWKDIpGVjrZcx2JeygyDp4f/GKS1gGGnSqZ7+Rg1UKbk0qkRE2NZyihYVjA==" saltValue="uHWoMFFjPbrijKGaEgHYD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ChartDataSheet_</vt:lpstr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2022-12-02T16:20:38Z</dcterms:modified>
</cp:coreProperties>
</file>